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Height="17680"/>
  </bookViews>
  <sheets>
    <sheet name="订单详情" sheetId="1" r:id="rId1"/>
  </sheets>
  <definedNames>
    <definedName name="_xlnm._FilterDatabase" localSheetId="0" hidden="1">订单详情!$A$1:$H$111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111" name="ID_62C5C2452D06455E9AB5F819BE9EB944" descr="833457187733737.png"/>
        <xdr:cNvPicPr>
          <a:picLocks noChangeAspect="1"/>
        </xdr:cNvPicPr>
      </xdr:nvPicPr>
      <xdr:blipFill>
        <a:blip r:embed="rId1"/>
        <a:stretch>
          <a:fillRect/>
        </a:stretch>
      </xdr:blipFill>
      <xdr:spPr>
        <a:xfrm>
          <a:off x="11103610" y="553897800"/>
          <a:ext cx="4381500" cy="11426825"/>
        </a:xfrm>
        <a:prstGeom prst="rect">
          <a:avLst/>
        </a:prstGeom>
      </xdr:spPr>
    </xdr:pic>
  </etc:cellImage>
  <etc:cellImage>
    <xdr:pic>
      <xdr:nvPicPr>
        <xdr:cNvPr id="110" name="ID_7707FFFEF0A44C3A83B4EB0A8C42D0A6" descr="833449221595369.png"/>
        <xdr:cNvPicPr>
          <a:picLocks noChangeAspect="1"/>
        </xdr:cNvPicPr>
      </xdr:nvPicPr>
      <xdr:blipFill>
        <a:blip r:embed="rId2"/>
        <a:stretch>
          <a:fillRect/>
        </a:stretch>
      </xdr:blipFill>
      <xdr:spPr>
        <a:xfrm>
          <a:off x="11103610" y="548817800"/>
          <a:ext cx="4381500" cy="11760200"/>
        </a:xfrm>
        <a:prstGeom prst="rect">
          <a:avLst/>
        </a:prstGeom>
      </xdr:spPr>
    </xdr:pic>
  </etc:cellImage>
  <etc:cellImage>
    <xdr:pic>
      <xdr:nvPicPr>
        <xdr:cNvPr id="109" name="ID_05204FE013414CE0AD9D836CEF6009BC" descr="833449683558633.png"/>
        <xdr:cNvPicPr>
          <a:picLocks noChangeAspect="1"/>
        </xdr:cNvPicPr>
      </xdr:nvPicPr>
      <xdr:blipFill>
        <a:blip r:embed="rId3"/>
        <a:stretch>
          <a:fillRect/>
        </a:stretch>
      </xdr:blipFill>
      <xdr:spPr>
        <a:xfrm>
          <a:off x="11103610" y="543737800"/>
          <a:ext cx="4381500" cy="11874500"/>
        </a:xfrm>
        <a:prstGeom prst="rect">
          <a:avLst/>
        </a:prstGeom>
      </xdr:spPr>
    </xdr:pic>
  </etc:cellImage>
  <etc:cellImage>
    <xdr:pic>
      <xdr:nvPicPr>
        <xdr:cNvPr id="108" name="ID_A5C27869A3AC4E22B97AD26681A80DDA" descr="833448597070057.png"/>
        <xdr:cNvPicPr>
          <a:picLocks noChangeAspect="1"/>
        </xdr:cNvPicPr>
      </xdr:nvPicPr>
      <xdr:blipFill>
        <a:blip r:embed="rId4"/>
        <a:stretch>
          <a:fillRect/>
        </a:stretch>
      </xdr:blipFill>
      <xdr:spPr>
        <a:xfrm>
          <a:off x="11103610" y="538657800"/>
          <a:ext cx="4381500" cy="11874500"/>
        </a:xfrm>
        <a:prstGeom prst="rect">
          <a:avLst/>
        </a:prstGeom>
      </xdr:spPr>
    </xdr:pic>
  </etc:cellImage>
  <etc:cellImage>
    <xdr:pic>
      <xdr:nvPicPr>
        <xdr:cNvPr id="107" name="ID_DA989F435E624C67A4FAA8FA4BFD2E83" descr="833449669714153.png"/>
        <xdr:cNvPicPr>
          <a:picLocks noChangeAspect="1"/>
        </xdr:cNvPicPr>
      </xdr:nvPicPr>
      <xdr:blipFill>
        <a:blip r:embed="rId5"/>
        <a:stretch>
          <a:fillRect/>
        </a:stretch>
      </xdr:blipFill>
      <xdr:spPr>
        <a:xfrm>
          <a:off x="11103610" y="533577800"/>
          <a:ext cx="4381500" cy="11874500"/>
        </a:xfrm>
        <a:prstGeom prst="rect">
          <a:avLst/>
        </a:prstGeom>
      </xdr:spPr>
    </xdr:pic>
  </etc:cellImage>
  <etc:cellImage>
    <xdr:pic>
      <xdr:nvPicPr>
        <xdr:cNvPr id="106" name="ID_C743DCFC0E1743EAAB5B6707C1C2A75A" descr="833449019908329.png"/>
        <xdr:cNvPicPr>
          <a:picLocks noChangeAspect="1"/>
        </xdr:cNvPicPr>
      </xdr:nvPicPr>
      <xdr:blipFill>
        <a:blip r:embed="rId6"/>
        <a:stretch>
          <a:fillRect/>
        </a:stretch>
      </xdr:blipFill>
      <xdr:spPr>
        <a:xfrm>
          <a:off x="11103610" y="528497800"/>
          <a:ext cx="4381500" cy="11874500"/>
        </a:xfrm>
        <a:prstGeom prst="rect">
          <a:avLst/>
        </a:prstGeom>
      </xdr:spPr>
    </xdr:pic>
  </etc:cellImage>
  <etc:cellImage>
    <xdr:pic>
      <xdr:nvPicPr>
        <xdr:cNvPr id="105" name="ID_FA8F315B2B294A9D92026B23CD141E77" descr="833456787112169.png"/>
        <xdr:cNvPicPr>
          <a:picLocks noChangeAspect="1"/>
        </xdr:cNvPicPr>
      </xdr:nvPicPr>
      <xdr:blipFill>
        <a:blip r:embed="rId7"/>
        <a:stretch>
          <a:fillRect/>
        </a:stretch>
      </xdr:blipFill>
      <xdr:spPr>
        <a:xfrm>
          <a:off x="11103610" y="523417800"/>
          <a:ext cx="4381500" cy="11874500"/>
        </a:xfrm>
        <a:prstGeom prst="rect">
          <a:avLst/>
        </a:prstGeom>
      </xdr:spPr>
    </xdr:pic>
  </etc:cellImage>
  <etc:cellImage>
    <xdr:pic>
      <xdr:nvPicPr>
        <xdr:cNvPr id="104" name="ID_C068D9E4CCA642DE96348D4C4590C367" descr="833467464769769.png"/>
        <xdr:cNvPicPr>
          <a:picLocks noChangeAspect="1"/>
        </xdr:cNvPicPr>
      </xdr:nvPicPr>
      <xdr:blipFill>
        <a:blip r:embed="rId8"/>
        <a:stretch>
          <a:fillRect/>
        </a:stretch>
      </xdr:blipFill>
      <xdr:spPr>
        <a:xfrm>
          <a:off x="11103610" y="518337800"/>
          <a:ext cx="4381500" cy="11874500"/>
        </a:xfrm>
        <a:prstGeom prst="rect">
          <a:avLst/>
        </a:prstGeom>
      </xdr:spPr>
    </xdr:pic>
  </etc:cellImage>
  <etc:cellImage>
    <xdr:pic>
      <xdr:nvPicPr>
        <xdr:cNvPr id="103" name="ID_94E63CB121EB44B183CBA8C55398FF7A" descr="833467514609897.png"/>
        <xdr:cNvPicPr>
          <a:picLocks noChangeAspect="1"/>
        </xdr:cNvPicPr>
      </xdr:nvPicPr>
      <xdr:blipFill>
        <a:blip r:embed="rId9"/>
        <a:stretch>
          <a:fillRect/>
        </a:stretch>
      </xdr:blipFill>
      <xdr:spPr>
        <a:xfrm>
          <a:off x="11103610" y="513257800"/>
          <a:ext cx="4381500" cy="11874500"/>
        </a:xfrm>
        <a:prstGeom prst="rect">
          <a:avLst/>
        </a:prstGeom>
      </xdr:spPr>
    </xdr:pic>
  </etc:cellImage>
  <etc:cellImage>
    <xdr:pic>
      <xdr:nvPicPr>
        <xdr:cNvPr id="102" name="ID_4B416B1AED0047868BE30EAA3D7AF9EF" descr="833467577999593.png"/>
        <xdr:cNvPicPr>
          <a:picLocks noChangeAspect="1"/>
        </xdr:cNvPicPr>
      </xdr:nvPicPr>
      <xdr:blipFill>
        <a:blip r:embed="rId10"/>
        <a:stretch>
          <a:fillRect/>
        </a:stretch>
      </xdr:blipFill>
      <xdr:spPr>
        <a:xfrm>
          <a:off x="11103610" y="508177800"/>
          <a:ext cx="4381500" cy="11874500"/>
        </a:xfrm>
        <a:prstGeom prst="rect">
          <a:avLst/>
        </a:prstGeom>
      </xdr:spPr>
    </xdr:pic>
  </etc:cellImage>
  <etc:cellImage>
    <xdr:pic>
      <xdr:nvPicPr>
        <xdr:cNvPr id="101" name="ID_4F4F9E8BDE09413CB06938A44F8ED757" descr="833475071099113.png"/>
        <xdr:cNvPicPr>
          <a:picLocks noChangeAspect="1"/>
        </xdr:cNvPicPr>
      </xdr:nvPicPr>
      <xdr:blipFill>
        <a:blip r:embed="rId11"/>
        <a:stretch>
          <a:fillRect/>
        </a:stretch>
      </xdr:blipFill>
      <xdr:spPr>
        <a:xfrm>
          <a:off x="11103610" y="503097800"/>
          <a:ext cx="4381500" cy="11874500"/>
        </a:xfrm>
        <a:prstGeom prst="rect">
          <a:avLst/>
        </a:prstGeom>
      </xdr:spPr>
    </xdr:pic>
  </etc:cellImage>
  <etc:cellImage>
    <xdr:pic>
      <xdr:nvPicPr>
        <xdr:cNvPr id="100" name="ID_0773D5E90F1C4DA08B4D319799613AFC" descr="833475702096105.png"/>
        <xdr:cNvPicPr>
          <a:picLocks noChangeAspect="1"/>
        </xdr:cNvPicPr>
      </xdr:nvPicPr>
      <xdr:blipFill>
        <a:blip r:embed="rId12"/>
        <a:stretch>
          <a:fillRect/>
        </a:stretch>
      </xdr:blipFill>
      <xdr:spPr>
        <a:xfrm>
          <a:off x="11103610" y="498017800"/>
          <a:ext cx="4381500" cy="11874500"/>
        </a:xfrm>
        <a:prstGeom prst="rect">
          <a:avLst/>
        </a:prstGeom>
      </xdr:spPr>
    </xdr:pic>
  </etc:cellImage>
  <etc:cellImage>
    <xdr:pic>
      <xdr:nvPicPr>
        <xdr:cNvPr id="99" name="ID_FA978EC00F9D4BDA88E855F05FE9A948" descr="833467506548969.png"/>
        <xdr:cNvPicPr>
          <a:picLocks noChangeAspect="1"/>
        </xdr:cNvPicPr>
      </xdr:nvPicPr>
      <xdr:blipFill>
        <a:blip r:embed="rId13"/>
        <a:stretch>
          <a:fillRect/>
        </a:stretch>
      </xdr:blipFill>
      <xdr:spPr>
        <a:xfrm>
          <a:off x="11103610" y="492937800"/>
          <a:ext cx="4381500" cy="11874500"/>
        </a:xfrm>
        <a:prstGeom prst="rect">
          <a:avLst/>
        </a:prstGeom>
      </xdr:spPr>
    </xdr:pic>
  </etc:cellImage>
  <etc:cellImage>
    <xdr:pic>
      <xdr:nvPicPr>
        <xdr:cNvPr id="98" name="ID_F6B305AB66EC434AA2C01389D537C5CA" descr="833475561849065.png"/>
        <xdr:cNvPicPr>
          <a:picLocks noChangeAspect="1"/>
        </xdr:cNvPicPr>
      </xdr:nvPicPr>
      <xdr:blipFill>
        <a:blip r:embed="rId14"/>
        <a:stretch>
          <a:fillRect/>
        </a:stretch>
      </xdr:blipFill>
      <xdr:spPr>
        <a:xfrm>
          <a:off x="11103610" y="487857800"/>
          <a:ext cx="4381500" cy="11874500"/>
        </a:xfrm>
        <a:prstGeom prst="rect">
          <a:avLst/>
        </a:prstGeom>
      </xdr:spPr>
    </xdr:pic>
  </etc:cellImage>
  <etc:cellImage>
    <xdr:pic>
      <xdr:nvPicPr>
        <xdr:cNvPr id="97" name="ID_E3F749A12A56465BA1D2E3092244839E" descr="833475450781929.png"/>
        <xdr:cNvPicPr>
          <a:picLocks noChangeAspect="1"/>
        </xdr:cNvPicPr>
      </xdr:nvPicPr>
      <xdr:blipFill>
        <a:blip r:embed="rId15"/>
        <a:stretch>
          <a:fillRect/>
        </a:stretch>
      </xdr:blipFill>
      <xdr:spPr>
        <a:xfrm>
          <a:off x="11103610" y="482777800"/>
          <a:ext cx="4381500" cy="11874500"/>
        </a:xfrm>
        <a:prstGeom prst="rect">
          <a:avLst/>
        </a:prstGeom>
      </xdr:spPr>
    </xdr:pic>
  </etc:cellImage>
  <etc:cellImage>
    <xdr:pic>
      <xdr:nvPicPr>
        <xdr:cNvPr id="96" name="ID_3EFF9B0CD6DE43ADA17928285F4B4673" descr="833475916431593.png"/>
        <xdr:cNvPicPr>
          <a:picLocks noChangeAspect="1"/>
        </xdr:cNvPicPr>
      </xdr:nvPicPr>
      <xdr:blipFill>
        <a:blip r:embed="rId16"/>
        <a:stretch>
          <a:fillRect/>
        </a:stretch>
      </xdr:blipFill>
      <xdr:spPr>
        <a:xfrm>
          <a:off x="11103610" y="477697800"/>
          <a:ext cx="4381500" cy="11874500"/>
        </a:xfrm>
        <a:prstGeom prst="rect">
          <a:avLst/>
        </a:prstGeom>
      </xdr:spPr>
    </xdr:pic>
  </etc:cellImage>
  <etc:cellImage>
    <xdr:pic>
      <xdr:nvPicPr>
        <xdr:cNvPr id="95" name="ID_82AB53655BDE4276840D4FFCA5D8FAA9" descr="833475837346025.png"/>
        <xdr:cNvPicPr>
          <a:picLocks noChangeAspect="1"/>
        </xdr:cNvPicPr>
      </xdr:nvPicPr>
      <xdr:blipFill>
        <a:blip r:embed="rId17"/>
        <a:stretch>
          <a:fillRect/>
        </a:stretch>
      </xdr:blipFill>
      <xdr:spPr>
        <a:xfrm>
          <a:off x="11103610" y="472617800"/>
          <a:ext cx="4381500" cy="11874500"/>
        </a:xfrm>
        <a:prstGeom prst="rect">
          <a:avLst/>
        </a:prstGeom>
      </xdr:spPr>
    </xdr:pic>
  </etc:cellImage>
  <etc:cellImage>
    <xdr:pic>
      <xdr:nvPicPr>
        <xdr:cNvPr id="94" name="ID_48ECF13BD482477C8407FFDF704C2FA6" descr="833467742298345.png"/>
        <xdr:cNvPicPr>
          <a:picLocks noChangeAspect="1"/>
        </xdr:cNvPicPr>
      </xdr:nvPicPr>
      <xdr:blipFill>
        <a:blip r:embed="rId18"/>
        <a:stretch>
          <a:fillRect/>
        </a:stretch>
      </xdr:blipFill>
      <xdr:spPr>
        <a:xfrm>
          <a:off x="11103610" y="467537800"/>
          <a:ext cx="4381500" cy="11874500"/>
        </a:xfrm>
        <a:prstGeom prst="rect">
          <a:avLst/>
        </a:prstGeom>
      </xdr:spPr>
    </xdr:pic>
  </etc:cellImage>
  <etc:cellImage>
    <xdr:pic>
      <xdr:nvPicPr>
        <xdr:cNvPr id="93" name="ID_43421959722441D5A807F00B5081B1EE" descr="833476160602345.png"/>
        <xdr:cNvPicPr>
          <a:picLocks noChangeAspect="1"/>
        </xdr:cNvPicPr>
      </xdr:nvPicPr>
      <xdr:blipFill>
        <a:blip r:embed="rId19"/>
        <a:stretch>
          <a:fillRect/>
        </a:stretch>
      </xdr:blipFill>
      <xdr:spPr>
        <a:xfrm>
          <a:off x="11103610" y="462457800"/>
          <a:ext cx="4371975" cy="11874500"/>
        </a:xfrm>
        <a:prstGeom prst="rect">
          <a:avLst/>
        </a:prstGeom>
      </xdr:spPr>
    </xdr:pic>
  </etc:cellImage>
  <etc:cellImage>
    <xdr:pic>
      <xdr:nvPicPr>
        <xdr:cNvPr id="92" name="ID_A6B58AD1C6F644D78AE2534F1FE0DD3A" descr="833475059499241.png"/>
        <xdr:cNvPicPr>
          <a:picLocks noChangeAspect="1"/>
        </xdr:cNvPicPr>
      </xdr:nvPicPr>
      <xdr:blipFill>
        <a:blip r:embed="rId20"/>
        <a:stretch>
          <a:fillRect/>
        </a:stretch>
      </xdr:blipFill>
      <xdr:spPr>
        <a:xfrm>
          <a:off x="11103610" y="457377800"/>
          <a:ext cx="4381500" cy="11874500"/>
        </a:xfrm>
        <a:prstGeom prst="rect">
          <a:avLst/>
        </a:prstGeom>
      </xdr:spPr>
    </xdr:pic>
  </etc:cellImage>
  <etc:cellImage>
    <xdr:pic>
      <xdr:nvPicPr>
        <xdr:cNvPr id="91" name="ID_7C9FB4C21853452DA02767E1C834C4DD" descr="833475879928041.png"/>
        <xdr:cNvPicPr>
          <a:picLocks noChangeAspect="1"/>
        </xdr:cNvPicPr>
      </xdr:nvPicPr>
      <xdr:blipFill>
        <a:blip r:embed="rId21"/>
        <a:stretch>
          <a:fillRect/>
        </a:stretch>
      </xdr:blipFill>
      <xdr:spPr>
        <a:xfrm>
          <a:off x="11103610" y="452297800"/>
          <a:ext cx="4381500" cy="11874500"/>
        </a:xfrm>
        <a:prstGeom prst="rect">
          <a:avLst/>
        </a:prstGeom>
      </xdr:spPr>
    </xdr:pic>
  </etc:cellImage>
  <etc:cellImage>
    <xdr:pic>
      <xdr:nvPicPr>
        <xdr:cNvPr id="90" name="ID_1C24CDDB7FF4494BBAFDD5707280555F" descr="833467703681257.png"/>
        <xdr:cNvPicPr>
          <a:picLocks noChangeAspect="1"/>
        </xdr:cNvPicPr>
      </xdr:nvPicPr>
      <xdr:blipFill>
        <a:blip r:embed="rId22"/>
        <a:stretch>
          <a:fillRect/>
        </a:stretch>
      </xdr:blipFill>
      <xdr:spPr>
        <a:xfrm>
          <a:off x="11103610" y="447217800"/>
          <a:ext cx="4371975" cy="11874500"/>
        </a:xfrm>
        <a:prstGeom prst="rect">
          <a:avLst/>
        </a:prstGeom>
      </xdr:spPr>
    </xdr:pic>
  </etc:cellImage>
  <etc:cellImage>
    <xdr:pic>
      <xdr:nvPicPr>
        <xdr:cNvPr id="89" name="ID_76706C5F5FBF4C238673565FB41FEBAA" descr="833476372037865.png"/>
        <xdr:cNvPicPr>
          <a:picLocks noChangeAspect="1"/>
        </xdr:cNvPicPr>
      </xdr:nvPicPr>
      <xdr:blipFill>
        <a:blip r:embed="rId23"/>
        <a:stretch>
          <a:fillRect/>
        </a:stretch>
      </xdr:blipFill>
      <xdr:spPr>
        <a:xfrm>
          <a:off x="11103610" y="442137800"/>
          <a:ext cx="4381500" cy="11874500"/>
        </a:xfrm>
        <a:prstGeom prst="rect">
          <a:avLst/>
        </a:prstGeom>
      </xdr:spPr>
    </xdr:pic>
  </etc:cellImage>
  <etc:cellImage>
    <xdr:pic>
      <xdr:nvPicPr>
        <xdr:cNvPr id="88" name="ID_47256FC440D6423096CF4370928C2E02" descr="833468460065001.png"/>
        <xdr:cNvPicPr>
          <a:picLocks noChangeAspect="1"/>
        </xdr:cNvPicPr>
      </xdr:nvPicPr>
      <xdr:blipFill>
        <a:blip r:embed="rId24"/>
        <a:stretch>
          <a:fillRect/>
        </a:stretch>
      </xdr:blipFill>
      <xdr:spPr>
        <a:xfrm>
          <a:off x="11103610" y="437057800"/>
          <a:ext cx="4381500" cy="11874500"/>
        </a:xfrm>
        <a:prstGeom prst="rect">
          <a:avLst/>
        </a:prstGeom>
      </xdr:spPr>
    </xdr:pic>
  </etc:cellImage>
  <etc:cellImage>
    <xdr:pic>
      <xdr:nvPicPr>
        <xdr:cNvPr id="87" name="ID_3821B4C9301D44EEA7A851F9EE15CFE0" descr="833468364742889.png"/>
        <xdr:cNvPicPr>
          <a:picLocks noChangeAspect="1"/>
        </xdr:cNvPicPr>
      </xdr:nvPicPr>
      <xdr:blipFill>
        <a:blip r:embed="rId25"/>
        <a:stretch>
          <a:fillRect/>
        </a:stretch>
      </xdr:blipFill>
      <xdr:spPr>
        <a:xfrm>
          <a:off x="11103610" y="431977800"/>
          <a:ext cx="4381500" cy="11874500"/>
        </a:xfrm>
        <a:prstGeom prst="rect">
          <a:avLst/>
        </a:prstGeom>
      </xdr:spPr>
    </xdr:pic>
  </etc:cellImage>
  <etc:cellImage>
    <xdr:pic>
      <xdr:nvPicPr>
        <xdr:cNvPr id="86" name="ID_825AEDFBA5F04171A623AF75A1AC9998" descr="833468316983529.png"/>
        <xdr:cNvPicPr>
          <a:picLocks noChangeAspect="1"/>
        </xdr:cNvPicPr>
      </xdr:nvPicPr>
      <xdr:blipFill>
        <a:blip r:embed="rId26"/>
        <a:stretch>
          <a:fillRect/>
        </a:stretch>
      </xdr:blipFill>
      <xdr:spPr>
        <a:xfrm>
          <a:off x="11103610" y="426897800"/>
          <a:ext cx="4381500" cy="11874500"/>
        </a:xfrm>
        <a:prstGeom prst="rect">
          <a:avLst/>
        </a:prstGeom>
      </xdr:spPr>
    </xdr:pic>
  </etc:cellImage>
  <etc:cellImage>
    <xdr:pic>
      <xdr:nvPicPr>
        <xdr:cNvPr id="85" name="ID_579BFC646FB8464E982EDAA7CAE86E69" descr="833486489125097.png"/>
        <xdr:cNvPicPr>
          <a:picLocks noChangeAspect="1"/>
        </xdr:cNvPicPr>
      </xdr:nvPicPr>
      <xdr:blipFill>
        <a:blip r:embed="rId27"/>
        <a:stretch>
          <a:fillRect/>
        </a:stretch>
      </xdr:blipFill>
      <xdr:spPr>
        <a:xfrm>
          <a:off x="11103610" y="421817800"/>
          <a:ext cx="4381500" cy="11874500"/>
        </a:xfrm>
        <a:prstGeom prst="rect">
          <a:avLst/>
        </a:prstGeom>
      </xdr:spPr>
    </xdr:pic>
  </etc:cellImage>
  <etc:cellImage>
    <xdr:pic>
      <xdr:nvPicPr>
        <xdr:cNvPr id="84" name="ID_4E1F31D2F7E944848E5AF67F4EA7A27C" descr="833478830514409.png"/>
        <xdr:cNvPicPr>
          <a:picLocks noChangeAspect="1"/>
        </xdr:cNvPicPr>
      </xdr:nvPicPr>
      <xdr:blipFill>
        <a:blip r:embed="rId28"/>
        <a:stretch>
          <a:fillRect/>
        </a:stretch>
      </xdr:blipFill>
      <xdr:spPr>
        <a:xfrm>
          <a:off x="11103610" y="416737800"/>
          <a:ext cx="4371975" cy="11874500"/>
        </a:xfrm>
        <a:prstGeom prst="rect">
          <a:avLst/>
        </a:prstGeom>
      </xdr:spPr>
    </xdr:pic>
  </etc:cellImage>
  <etc:cellImage>
    <xdr:pic>
      <xdr:nvPicPr>
        <xdr:cNvPr id="83" name="ID_57A7BF380C2B4F0FA6F7A4E59D2C54C9" descr="833486570471657.png"/>
        <xdr:cNvPicPr>
          <a:picLocks noChangeAspect="1"/>
        </xdr:cNvPicPr>
      </xdr:nvPicPr>
      <xdr:blipFill>
        <a:blip r:embed="rId29"/>
        <a:stretch>
          <a:fillRect/>
        </a:stretch>
      </xdr:blipFill>
      <xdr:spPr>
        <a:xfrm>
          <a:off x="11103610" y="411657800"/>
          <a:ext cx="4381500" cy="11874500"/>
        </a:xfrm>
        <a:prstGeom prst="rect">
          <a:avLst/>
        </a:prstGeom>
      </xdr:spPr>
    </xdr:pic>
  </etc:cellImage>
  <etc:cellImage>
    <xdr:pic>
      <xdr:nvPicPr>
        <xdr:cNvPr id="82" name="ID_D4228C5ABF644DAD9BE1BF9C0E412FC7" descr="833478452125929.png"/>
        <xdr:cNvPicPr>
          <a:picLocks noChangeAspect="1"/>
        </xdr:cNvPicPr>
      </xdr:nvPicPr>
      <xdr:blipFill>
        <a:blip r:embed="rId30"/>
        <a:stretch>
          <a:fillRect/>
        </a:stretch>
      </xdr:blipFill>
      <xdr:spPr>
        <a:xfrm>
          <a:off x="11103610" y="406577800"/>
          <a:ext cx="4371975" cy="11874500"/>
        </a:xfrm>
        <a:prstGeom prst="rect">
          <a:avLst/>
        </a:prstGeom>
      </xdr:spPr>
    </xdr:pic>
  </etc:cellImage>
  <etc:cellImage>
    <xdr:pic>
      <xdr:nvPicPr>
        <xdr:cNvPr id="81" name="ID_89D2B9D29B474F0690153F219FE390BD" descr="833486685815017.png"/>
        <xdr:cNvPicPr>
          <a:picLocks noChangeAspect="1"/>
        </xdr:cNvPicPr>
      </xdr:nvPicPr>
      <xdr:blipFill>
        <a:blip r:embed="rId31"/>
        <a:stretch>
          <a:fillRect/>
        </a:stretch>
      </xdr:blipFill>
      <xdr:spPr>
        <a:xfrm>
          <a:off x="11103610" y="401497800"/>
          <a:ext cx="4381500" cy="11874500"/>
        </a:xfrm>
        <a:prstGeom prst="rect">
          <a:avLst/>
        </a:prstGeom>
      </xdr:spPr>
    </xdr:pic>
  </etc:cellImage>
  <etc:cellImage>
    <xdr:pic>
      <xdr:nvPicPr>
        <xdr:cNvPr id="80" name="ID_C0C6962DBEED47339F852F9A90E2DC6F" descr="833486168080617.png"/>
        <xdr:cNvPicPr>
          <a:picLocks noChangeAspect="1"/>
        </xdr:cNvPicPr>
      </xdr:nvPicPr>
      <xdr:blipFill>
        <a:blip r:embed="rId32"/>
        <a:stretch>
          <a:fillRect/>
        </a:stretch>
      </xdr:blipFill>
      <xdr:spPr>
        <a:xfrm>
          <a:off x="11103610" y="396417800"/>
          <a:ext cx="4371975" cy="11874500"/>
        </a:xfrm>
        <a:prstGeom prst="rect">
          <a:avLst/>
        </a:prstGeom>
      </xdr:spPr>
    </xdr:pic>
  </etc:cellImage>
  <etc:cellImage>
    <xdr:pic>
      <xdr:nvPicPr>
        <xdr:cNvPr id="79" name="ID_75E879D3741B419A967DEB0140065018" descr="833486893482217.png"/>
        <xdr:cNvPicPr>
          <a:picLocks noChangeAspect="1"/>
        </xdr:cNvPicPr>
      </xdr:nvPicPr>
      <xdr:blipFill>
        <a:blip r:embed="rId33"/>
        <a:stretch>
          <a:fillRect/>
        </a:stretch>
      </xdr:blipFill>
      <xdr:spPr>
        <a:xfrm>
          <a:off x="11103610" y="391337800"/>
          <a:ext cx="4381500" cy="11874500"/>
        </a:xfrm>
        <a:prstGeom prst="rect">
          <a:avLst/>
        </a:prstGeom>
      </xdr:spPr>
    </xdr:pic>
  </etc:cellImage>
  <etc:cellImage>
    <xdr:pic>
      <xdr:nvPicPr>
        <xdr:cNvPr id="78" name="ID_D4E0506020534988AEC797A533701462" descr="833479093051625.png"/>
        <xdr:cNvPicPr>
          <a:picLocks noChangeAspect="1"/>
        </xdr:cNvPicPr>
      </xdr:nvPicPr>
      <xdr:blipFill>
        <a:blip r:embed="rId34"/>
        <a:stretch>
          <a:fillRect/>
        </a:stretch>
      </xdr:blipFill>
      <xdr:spPr>
        <a:xfrm>
          <a:off x="11103610" y="386257800"/>
          <a:ext cx="4371975" cy="11874500"/>
        </a:xfrm>
        <a:prstGeom prst="rect">
          <a:avLst/>
        </a:prstGeom>
      </xdr:spPr>
    </xdr:pic>
  </etc:cellImage>
  <etc:cellImage>
    <xdr:pic>
      <xdr:nvPicPr>
        <xdr:cNvPr id="77" name="ID_472DCFCD1E634FD6A21A4E9F5A5BB220" descr="833478998204649.png"/>
        <xdr:cNvPicPr>
          <a:picLocks noChangeAspect="1"/>
        </xdr:cNvPicPr>
      </xdr:nvPicPr>
      <xdr:blipFill>
        <a:blip r:embed="rId35"/>
        <a:stretch>
          <a:fillRect/>
        </a:stretch>
      </xdr:blipFill>
      <xdr:spPr>
        <a:xfrm>
          <a:off x="11103610" y="381177800"/>
          <a:ext cx="4371975" cy="11874500"/>
        </a:xfrm>
        <a:prstGeom prst="rect">
          <a:avLst/>
        </a:prstGeom>
      </xdr:spPr>
    </xdr:pic>
  </etc:cellImage>
  <etc:cellImage>
    <xdr:pic>
      <xdr:nvPicPr>
        <xdr:cNvPr id="76" name="ID_AD640DFA515B48E484BE45E1331774C5" descr="833486248050921.png"/>
        <xdr:cNvPicPr>
          <a:picLocks noChangeAspect="1"/>
        </xdr:cNvPicPr>
      </xdr:nvPicPr>
      <xdr:blipFill>
        <a:blip r:embed="rId36"/>
        <a:stretch>
          <a:fillRect/>
        </a:stretch>
      </xdr:blipFill>
      <xdr:spPr>
        <a:xfrm>
          <a:off x="11103610" y="376097800"/>
          <a:ext cx="4371975" cy="11874500"/>
        </a:xfrm>
        <a:prstGeom prst="rect">
          <a:avLst/>
        </a:prstGeom>
      </xdr:spPr>
    </xdr:pic>
  </etc:cellImage>
  <etc:cellImage>
    <xdr:pic>
      <xdr:nvPicPr>
        <xdr:cNvPr id="75" name="ID_11A997CD92564A9C89AEFF68D7648834" descr="833479141384425.png"/>
        <xdr:cNvPicPr>
          <a:picLocks noChangeAspect="1"/>
        </xdr:cNvPicPr>
      </xdr:nvPicPr>
      <xdr:blipFill>
        <a:blip r:embed="rId37"/>
        <a:stretch>
          <a:fillRect/>
        </a:stretch>
      </xdr:blipFill>
      <xdr:spPr>
        <a:xfrm>
          <a:off x="11103610" y="371017800"/>
          <a:ext cx="4381500" cy="11874500"/>
        </a:xfrm>
        <a:prstGeom prst="rect">
          <a:avLst/>
        </a:prstGeom>
      </xdr:spPr>
    </xdr:pic>
  </etc:cellImage>
  <etc:cellImage>
    <xdr:pic>
      <xdr:nvPicPr>
        <xdr:cNvPr id="74" name="ID_5D4DC17666434098BE8C489F126ECC84" descr="833479141679337.png"/>
        <xdr:cNvPicPr>
          <a:picLocks noChangeAspect="1"/>
        </xdr:cNvPicPr>
      </xdr:nvPicPr>
      <xdr:blipFill>
        <a:blip r:embed="rId38"/>
        <a:stretch>
          <a:fillRect/>
        </a:stretch>
      </xdr:blipFill>
      <xdr:spPr>
        <a:xfrm>
          <a:off x="11103610" y="365937800"/>
          <a:ext cx="4381500" cy="11874500"/>
        </a:xfrm>
        <a:prstGeom prst="rect">
          <a:avLst/>
        </a:prstGeom>
      </xdr:spPr>
    </xdr:pic>
  </etc:cellImage>
  <etc:cellImage>
    <xdr:pic>
      <xdr:nvPicPr>
        <xdr:cNvPr id="73" name="ID_A55707D522CF4625A4F3B7C39AD90851" descr="833486687928553.png"/>
        <xdr:cNvPicPr>
          <a:picLocks noChangeAspect="1"/>
        </xdr:cNvPicPr>
      </xdr:nvPicPr>
      <xdr:blipFill>
        <a:blip r:embed="rId39"/>
        <a:stretch>
          <a:fillRect/>
        </a:stretch>
      </xdr:blipFill>
      <xdr:spPr>
        <a:xfrm>
          <a:off x="11103610" y="360857800"/>
          <a:ext cx="4371975" cy="11874500"/>
        </a:xfrm>
        <a:prstGeom prst="rect">
          <a:avLst/>
        </a:prstGeom>
      </xdr:spPr>
    </xdr:pic>
  </etc:cellImage>
  <etc:cellImage>
    <xdr:pic>
      <xdr:nvPicPr>
        <xdr:cNvPr id="72" name="ID_733CAC839BDF4601B7AF5F7C43B424B0" descr="833486751334633.png"/>
        <xdr:cNvPicPr>
          <a:picLocks noChangeAspect="1"/>
        </xdr:cNvPicPr>
      </xdr:nvPicPr>
      <xdr:blipFill>
        <a:blip r:embed="rId40"/>
        <a:stretch>
          <a:fillRect/>
        </a:stretch>
      </xdr:blipFill>
      <xdr:spPr>
        <a:xfrm>
          <a:off x="11103610" y="355777800"/>
          <a:ext cx="4381500" cy="11874500"/>
        </a:xfrm>
        <a:prstGeom prst="rect">
          <a:avLst/>
        </a:prstGeom>
      </xdr:spPr>
    </xdr:pic>
  </etc:cellImage>
  <etc:cellImage>
    <xdr:pic>
      <xdr:nvPicPr>
        <xdr:cNvPr id="71" name="ID_16FAA9E03F1E427F9949FB61EE8E2857" descr="833486356824297.png"/>
        <xdr:cNvPicPr>
          <a:picLocks noChangeAspect="1"/>
        </xdr:cNvPicPr>
      </xdr:nvPicPr>
      <xdr:blipFill>
        <a:blip r:embed="rId41"/>
        <a:stretch>
          <a:fillRect/>
        </a:stretch>
      </xdr:blipFill>
      <xdr:spPr>
        <a:xfrm>
          <a:off x="11103610" y="350697800"/>
          <a:ext cx="4381500" cy="11874500"/>
        </a:xfrm>
        <a:prstGeom prst="rect">
          <a:avLst/>
        </a:prstGeom>
      </xdr:spPr>
    </xdr:pic>
  </etc:cellImage>
  <etc:cellImage>
    <xdr:pic>
      <xdr:nvPicPr>
        <xdr:cNvPr id="70" name="ID_59F1623E999240E3B189AFE802147061" descr="833486705836265.png"/>
        <xdr:cNvPicPr>
          <a:picLocks noChangeAspect="1"/>
        </xdr:cNvPicPr>
      </xdr:nvPicPr>
      <xdr:blipFill>
        <a:blip r:embed="rId42"/>
        <a:stretch>
          <a:fillRect/>
        </a:stretch>
      </xdr:blipFill>
      <xdr:spPr>
        <a:xfrm>
          <a:off x="11103610" y="345617800"/>
          <a:ext cx="4371975" cy="11874500"/>
        </a:xfrm>
        <a:prstGeom prst="rect">
          <a:avLst/>
        </a:prstGeom>
      </xdr:spPr>
    </xdr:pic>
  </etc:cellImage>
  <etc:cellImage>
    <xdr:pic>
      <xdr:nvPicPr>
        <xdr:cNvPr id="69" name="ID_B04A85264340454FAF413AAC5BFFE601" descr="833486992146665.png"/>
        <xdr:cNvPicPr>
          <a:picLocks noChangeAspect="1"/>
        </xdr:cNvPicPr>
      </xdr:nvPicPr>
      <xdr:blipFill>
        <a:blip r:embed="rId43"/>
        <a:stretch>
          <a:fillRect/>
        </a:stretch>
      </xdr:blipFill>
      <xdr:spPr>
        <a:xfrm>
          <a:off x="11103610" y="340537800"/>
          <a:ext cx="4371975" cy="11874500"/>
        </a:xfrm>
        <a:prstGeom prst="rect">
          <a:avLst/>
        </a:prstGeom>
      </xdr:spPr>
    </xdr:pic>
  </etc:cellImage>
  <etc:cellImage>
    <xdr:pic>
      <xdr:nvPicPr>
        <xdr:cNvPr id="68" name="ID_43F1DF55F8104AD5BDDD7805A545E7AF" descr="833479063544041.png"/>
        <xdr:cNvPicPr>
          <a:picLocks noChangeAspect="1"/>
        </xdr:cNvPicPr>
      </xdr:nvPicPr>
      <xdr:blipFill>
        <a:blip r:embed="rId44"/>
        <a:stretch>
          <a:fillRect/>
        </a:stretch>
      </xdr:blipFill>
      <xdr:spPr>
        <a:xfrm>
          <a:off x="11103610" y="335457800"/>
          <a:ext cx="4371975" cy="11874500"/>
        </a:xfrm>
        <a:prstGeom prst="rect">
          <a:avLst/>
        </a:prstGeom>
      </xdr:spPr>
    </xdr:pic>
  </etc:cellImage>
  <etc:cellImage>
    <xdr:pic>
      <xdr:nvPicPr>
        <xdr:cNvPr id="67" name="ID_B0BBFEBCE3724A09AFCE1AB16A7E4D90" descr="833486865793257.png"/>
        <xdr:cNvPicPr>
          <a:picLocks noChangeAspect="1"/>
        </xdr:cNvPicPr>
      </xdr:nvPicPr>
      <xdr:blipFill>
        <a:blip r:embed="rId45"/>
        <a:stretch>
          <a:fillRect/>
        </a:stretch>
      </xdr:blipFill>
      <xdr:spPr>
        <a:xfrm>
          <a:off x="11103610" y="330377800"/>
          <a:ext cx="4371975" cy="11874500"/>
        </a:xfrm>
        <a:prstGeom prst="rect">
          <a:avLst/>
        </a:prstGeom>
      </xdr:spPr>
    </xdr:pic>
  </etc:cellImage>
  <etc:cellImage>
    <xdr:pic>
      <xdr:nvPicPr>
        <xdr:cNvPr id="66" name="ID_0A31857226304AF99444F420926C9344" descr="833479255515369.png"/>
        <xdr:cNvPicPr>
          <a:picLocks noChangeAspect="1"/>
        </xdr:cNvPicPr>
      </xdr:nvPicPr>
      <xdr:blipFill>
        <a:blip r:embed="rId46"/>
        <a:stretch>
          <a:fillRect/>
        </a:stretch>
      </xdr:blipFill>
      <xdr:spPr>
        <a:xfrm>
          <a:off x="11103610" y="325297800"/>
          <a:ext cx="4371975" cy="11874500"/>
        </a:xfrm>
        <a:prstGeom prst="rect">
          <a:avLst/>
        </a:prstGeom>
      </xdr:spPr>
    </xdr:pic>
  </etc:cellImage>
  <etc:cellImage>
    <xdr:pic>
      <xdr:nvPicPr>
        <xdr:cNvPr id="9" name="ID_244CE7F8B69C4B38BF5B90AE4085ED68" descr="833549394747625.png"/>
        <xdr:cNvPicPr>
          <a:picLocks noChangeAspect="1"/>
        </xdr:cNvPicPr>
      </xdr:nvPicPr>
      <xdr:blipFill>
        <a:blip r:embed="rId47"/>
        <a:stretch>
          <a:fillRect/>
        </a:stretch>
      </xdr:blipFill>
      <xdr:spPr>
        <a:xfrm>
          <a:off x="11103610" y="35737800"/>
          <a:ext cx="4371975" cy="11874500"/>
        </a:xfrm>
        <a:prstGeom prst="rect">
          <a:avLst/>
        </a:prstGeom>
      </xdr:spPr>
    </xdr:pic>
  </etc:cellImage>
  <etc:cellImage>
    <xdr:pic>
      <xdr:nvPicPr>
        <xdr:cNvPr id="8" name="ID_51A097ECD7674AE0BA842663BAD9738E" descr="833557369585897.png"/>
        <xdr:cNvPicPr>
          <a:picLocks noChangeAspect="1"/>
        </xdr:cNvPicPr>
      </xdr:nvPicPr>
      <xdr:blipFill>
        <a:blip r:embed="rId48"/>
        <a:stretch>
          <a:fillRect/>
        </a:stretch>
      </xdr:blipFill>
      <xdr:spPr>
        <a:xfrm>
          <a:off x="11103610" y="30657800"/>
          <a:ext cx="4371975" cy="11874500"/>
        </a:xfrm>
        <a:prstGeom prst="rect">
          <a:avLst/>
        </a:prstGeom>
      </xdr:spPr>
    </xdr:pic>
  </etc:cellImage>
  <etc:cellImage>
    <xdr:pic>
      <xdr:nvPicPr>
        <xdr:cNvPr id="7" name="ID_7D8CC8FCF2CE467DA969F57D736868FE" descr="833558007841001.png"/>
        <xdr:cNvPicPr>
          <a:picLocks noChangeAspect="1"/>
        </xdr:cNvPicPr>
      </xdr:nvPicPr>
      <xdr:blipFill>
        <a:blip r:embed="rId49"/>
        <a:stretch>
          <a:fillRect/>
        </a:stretch>
      </xdr:blipFill>
      <xdr:spPr>
        <a:xfrm>
          <a:off x="11103610" y="25577800"/>
          <a:ext cx="4371975" cy="11874500"/>
        </a:xfrm>
        <a:prstGeom prst="rect">
          <a:avLst/>
        </a:prstGeom>
      </xdr:spPr>
    </xdr:pic>
  </etc:cellImage>
  <etc:cellImage>
    <xdr:pic>
      <xdr:nvPicPr>
        <xdr:cNvPr id="6" name="ID_6620784DFA7944B99F6106F16DF46E60" descr="833557693284585.png"/>
        <xdr:cNvPicPr>
          <a:picLocks noChangeAspect="1"/>
        </xdr:cNvPicPr>
      </xdr:nvPicPr>
      <xdr:blipFill>
        <a:blip r:embed="rId50"/>
        <a:stretch>
          <a:fillRect/>
        </a:stretch>
      </xdr:blipFill>
      <xdr:spPr>
        <a:xfrm>
          <a:off x="11103610" y="20497800"/>
          <a:ext cx="4371975" cy="11874500"/>
        </a:xfrm>
        <a:prstGeom prst="rect">
          <a:avLst/>
        </a:prstGeom>
      </xdr:spPr>
    </xdr:pic>
  </etc:cellImage>
  <etc:cellImage>
    <xdr:pic>
      <xdr:nvPicPr>
        <xdr:cNvPr id="5" name="ID_0D5DBB33D1404F628883EEA4F3979830" descr="833558350315753.png"/>
        <xdr:cNvPicPr>
          <a:picLocks noChangeAspect="1"/>
        </xdr:cNvPicPr>
      </xdr:nvPicPr>
      <xdr:blipFill>
        <a:blip r:embed="rId51"/>
        <a:stretch>
          <a:fillRect/>
        </a:stretch>
      </xdr:blipFill>
      <xdr:spPr>
        <a:xfrm>
          <a:off x="11103610" y="15417800"/>
          <a:ext cx="4371975" cy="11874500"/>
        </a:xfrm>
        <a:prstGeom prst="rect">
          <a:avLst/>
        </a:prstGeom>
      </xdr:spPr>
    </xdr:pic>
  </etc:cellImage>
  <etc:cellImage>
    <xdr:pic>
      <xdr:nvPicPr>
        <xdr:cNvPr id="4" name="ID_99D5BA40714E4C739C87C48C11BEAC58" descr="833550392893673.png"/>
        <xdr:cNvPicPr>
          <a:picLocks noChangeAspect="1"/>
        </xdr:cNvPicPr>
      </xdr:nvPicPr>
      <xdr:blipFill>
        <a:blip r:embed="rId52"/>
        <a:stretch>
          <a:fillRect/>
        </a:stretch>
      </xdr:blipFill>
      <xdr:spPr>
        <a:xfrm>
          <a:off x="11103610" y="10337800"/>
          <a:ext cx="4371975" cy="11874500"/>
        </a:xfrm>
        <a:prstGeom prst="rect">
          <a:avLst/>
        </a:prstGeom>
      </xdr:spPr>
    </xdr:pic>
  </etc:cellImage>
  <etc:cellImage>
    <xdr:pic>
      <xdr:nvPicPr>
        <xdr:cNvPr id="3" name="ID_8BF6D69B326B42C3AE75A9CE5AE5A6EB" descr="833558672146665.png"/>
        <xdr:cNvPicPr>
          <a:picLocks noChangeAspect="1"/>
        </xdr:cNvPicPr>
      </xdr:nvPicPr>
      <xdr:blipFill>
        <a:blip r:embed="rId53"/>
        <a:stretch>
          <a:fillRect/>
        </a:stretch>
      </xdr:blipFill>
      <xdr:spPr>
        <a:xfrm>
          <a:off x="11103610" y="5257800"/>
          <a:ext cx="4371975" cy="11874500"/>
        </a:xfrm>
        <a:prstGeom prst="rect">
          <a:avLst/>
        </a:prstGeom>
      </xdr:spPr>
    </xdr:pic>
  </etc:cellImage>
  <etc:cellImage>
    <xdr:pic>
      <xdr:nvPicPr>
        <xdr:cNvPr id="2" name="ID_BAD18935CB944B019CE60A7F1EB846A6" descr="833559293542633.png"/>
        <xdr:cNvPicPr>
          <a:picLocks noChangeAspect="1"/>
        </xdr:cNvPicPr>
      </xdr:nvPicPr>
      <xdr:blipFill>
        <a:blip r:embed="rId54"/>
        <a:stretch>
          <a:fillRect/>
        </a:stretch>
      </xdr:blipFill>
      <xdr:spPr>
        <a:xfrm>
          <a:off x="11103610" y="177800"/>
          <a:ext cx="4371975" cy="11874500"/>
        </a:xfrm>
        <a:prstGeom prst="rect">
          <a:avLst/>
        </a:prstGeom>
      </xdr:spPr>
    </xdr:pic>
  </etc:cellImage>
  <etc:cellImage>
    <xdr:pic>
      <xdr:nvPicPr>
        <xdr:cNvPr id="10" name="ID_F5BD81EE416649FC8F8AEEA3CC6D812A" descr="833555893485801.png"/>
        <xdr:cNvPicPr>
          <a:picLocks noChangeAspect="1"/>
        </xdr:cNvPicPr>
      </xdr:nvPicPr>
      <xdr:blipFill>
        <a:blip r:embed="rId55"/>
        <a:stretch>
          <a:fillRect/>
        </a:stretch>
      </xdr:blipFill>
      <xdr:spPr>
        <a:xfrm>
          <a:off x="11103610" y="40817800"/>
          <a:ext cx="4371975" cy="11874500"/>
        </a:xfrm>
        <a:prstGeom prst="rect">
          <a:avLst/>
        </a:prstGeom>
      </xdr:spPr>
    </xdr:pic>
  </etc:cellImage>
  <etc:cellImage>
    <xdr:pic>
      <xdr:nvPicPr>
        <xdr:cNvPr id="11" name="ID_E8D779D04F8E4337B682D86B595B59A8" descr="833555913441513.png"/>
        <xdr:cNvPicPr>
          <a:picLocks noChangeAspect="1"/>
        </xdr:cNvPicPr>
      </xdr:nvPicPr>
      <xdr:blipFill>
        <a:blip r:embed="rId56"/>
        <a:stretch>
          <a:fillRect/>
        </a:stretch>
      </xdr:blipFill>
      <xdr:spPr>
        <a:xfrm>
          <a:off x="11103610" y="45897800"/>
          <a:ext cx="4371975" cy="11874500"/>
        </a:xfrm>
        <a:prstGeom prst="rect">
          <a:avLst/>
        </a:prstGeom>
      </xdr:spPr>
    </xdr:pic>
  </etc:cellImage>
  <etc:cellImage>
    <xdr:pic>
      <xdr:nvPicPr>
        <xdr:cNvPr id="12" name="ID_3CAF9324FB55403CB6629C4F8EE2BDB8" descr="833555615449321.png"/>
        <xdr:cNvPicPr>
          <a:picLocks noChangeAspect="1"/>
        </xdr:cNvPicPr>
      </xdr:nvPicPr>
      <xdr:blipFill>
        <a:blip r:embed="rId57"/>
        <a:stretch>
          <a:fillRect/>
        </a:stretch>
      </xdr:blipFill>
      <xdr:spPr>
        <a:xfrm>
          <a:off x="11103610" y="50977800"/>
          <a:ext cx="4371975" cy="11874500"/>
        </a:xfrm>
        <a:prstGeom prst="rect">
          <a:avLst/>
        </a:prstGeom>
      </xdr:spPr>
    </xdr:pic>
  </etc:cellImage>
  <etc:cellImage>
    <xdr:pic>
      <xdr:nvPicPr>
        <xdr:cNvPr id="13" name="ID_89C44BBAC56E49D8AF59B77D7E8D2DBE" descr="833547966931177.png"/>
        <xdr:cNvPicPr>
          <a:picLocks noChangeAspect="1"/>
        </xdr:cNvPicPr>
      </xdr:nvPicPr>
      <xdr:blipFill>
        <a:blip r:embed="rId58"/>
        <a:stretch>
          <a:fillRect/>
        </a:stretch>
      </xdr:blipFill>
      <xdr:spPr>
        <a:xfrm>
          <a:off x="11103610" y="56057800"/>
          <a:ext cx="4371975" cy="11874500"/>
        </a:xfrm>
        <a:prstGeom prst="rect">
          <a:avLst/>
        </a:prstGeom>
      </xdr:spPr>
    </xdr:pic>
  </etc:cellImage>
  <etc:cellImage>
    <xdr:pic>
      <xdr:nvPicPr>
        <xdr:cNvPr id="14" name="ID_053C44C37E434F599E5F7F9F23A880DA" descr="833555750977769.png"/>
        <xdr:cNvPicPr>
          <a:picLocks noChangeAspect="1"/>
        </xdr:cNvPicPr>
      </xdr:nvPicPr>
      <xdr:blipFill>
        <a:blip r:embed="rId59"/>
        <a:stretch>
          <a:fillRect/>
        </a:stretch>
      </xdr:blipFill>
      <xdr:spPr>
        <a:xfrm>
          <a:off x="11103610" y="61137800"/>
          <a:ext cx="4371975" cy="11874500"/>
        </a:xfrm>
        <a:prstGeom prst="rect">
          <a:avLst/>
        </a:prstGeom>
      </xdr:spPr>
    </xdr:pic>
  </etc:cellImage>
  <etc:cellImage>
    <xdr:pic>
      <xdr:nvPicPr>
        <xdr:cNvPr id="15" name="ID_1B380B0EA774434DA81154FD8F9E6681" descr="833548124217577.png"/>
        <xdr:cNvPicPr>
          <a:picLocks noChangeAspect="1"/>
        </xdr:cNvPicPr>
      </xdr:nvPicPr>
      <xdr:blipFill>
        <a:blip r:embed="rId60"/>
        <a:stretch>
          <a:fillRect/>
        </a:stretch>
      </xdr:blipFill>
      <xdr:spPr>
        <a:xfrm>
          <a:off x="11103610" y="66217800"/>
          <a:ext cx="4371975" cy="11874500"/>
        </a:xfrm>
        <a:prstGeom prst="rect">
          <a:avLst/>
        </a:prstGeom>
      </xdr:spPr>
    </xdr:pic>
  </etc:cellImage>
  <etc:cellImage>
    <xdr:pic>
      <xdr:nvPicPr>
        <xdr:cNvPr id="16" name="ID_3881FAA1A5F4413181885956570950C6" descr="833555805454569.png"/>
        <xdr:cNvPicPr>
          <a:picLocks noChangeAspect="1"/>
        </xdr:cNvPicPr>
      </xdr:nvPicPr>
      <xdr:blipFill>
        <a:blip r:embed="rId61"/>
        <a:stretch>
          <a:fillRect/>
        </a:stretch>
      </xdr:blipFill>
      <xdr:spPr>
        <a:xfrm>
          <a:off x="11103610" y="71297800"/>
          <a:ext cx="4371975" cy="11874500"/>
        </a:xfrm>
        <a:prstGeom prst="rect">
          <a:avLst/>
        </a:prstGeom>
      </xdr:spPr>
    </xdr:pic>
  </etc:cellImage>
  <etc:cellImage>
    <xdr:pic>
      <xdr:nvPicPr>
        <xdr:cNvPr id="17" name="ID_EFFA5E3036EB4B59A622FBAA3D7E0353" descr="833547625324777.png"/>
        <xdr:cNvPicPr>
          <a:picLocks noChangeAspect="1"/>
        </xdr:cNvPicPr>
      </xdr:nvPicPr>
      <xdr:blipFill>
        <a:blip r:embed="rId62"/>
        <a:stretch>
          <a:fillRect/>
        </a:stretch>
      </xdr:blipFill>
      <xdr:spPr>
        <a:xfrm>
          <a:off x="11103610" y="76377800"/>
          <a:ext cx="4371975" cy="11874500"/>
        </a:xfrm>
        <a:prstGeom prst="rect">
          <a:avLst/>
        </a:prstGeom>
      </xdr:spPr>
    </xdr:pic>
  </etc:cellImage>
  <etc:cellImage>
    <xdr:pic>
      <xdr:nvPicPr>
        <xdr:cNvPr id="18" name="ID_3AA33FC20C044708AEDDF365DF06401F" descr="833547809775849.png"/>
        <xdr:cNvPicPr>
          <a:picLocks noChangeAspect="1"/>
        </xdr:cNvPicPr>
      </xdr:nvPicPr>
      <xdr:blipFill>
        <a:blip r:embed="rId63"/>
        <a:stretch>
          <a:fillRect/>
        </a:stretch>
      </xdr:blipFill>
      <xdr:spPr>
        <a:xfrm>
          <a:off x="11103610" y="81457800"/>
          <a:ext cx="4371975" cy="11874500"/>
        </a:xfrm>
        <a:prstGeom prst="rect">
          <a:avLst/>
        </a:prstGeom>
      </xdr:spPr>
    </xdr:pic>
  </etc:cellImage>
  <etc:cellImage>
    <xdr:pic>
      <xdr:nvPicPr>
        <xdr:cNvPr id="19" name="ID_C428F7C979314ECE99C6F776BF871AB7" descr="833555389022441.png"/>
        <xdr:cNvPicPr>
          <a:picLocks noChangeAspect="1"/>
        </xdr:cNvPicPr>
      </xdr:nvPicPr>
      <xdr:blipFill>
        <a:blip r:embed="rId64"/>
        <a:stretch>
          <a:fillRect/>
        </a:stretch>
      </xdr:blipFill>
      <xdr:spPr>
        <a:xfrm>
          <a:off x="11103610" y="86537800"/>
          <a:ext cx="4371975" cy="11874500"/>
        </a:xfrm>
        <a:prstGeom prst="rect">
          <a:avLst/>
        </a:prstGeom>
      </xdr:spPr>
    </xdr:pic>
  </etc:cellImage>
  <etc:cellImage>
    <xdr:pic>
      <xdr:nvPicPr>
        <xdr:cNvPr id="20" name="ID_5C0F282326BC4C1CA627FE3BB75AC1D1" descr="833546946535657.png"/>
        <xdr:cNvPicPr>
          <a:picLocks noChangeAspect="1"/>
        </xdr:cNvPicPr>
      </xdr:nvPicPr>
      <xdr:blipFill>
        <a:blip r:embed="rId65"/>
        <a:stretch>
          <a:fillRect/>
        </a:stretch>
      </xdr:blipFill>
      <xdr:spPr>
        <a:xfrm>
          <a:off x="11103610" y="91617800"/>
          <a:ext cx="4371975" cy="11874500"/>
        </a:xfrm>
        <a:prstGeom prst="rect">
          <a:avLst/>
        </a:prstGeom>
      </xdr:spPr>
    </xdr:pic>
  </etc:cellImage>
  <etc:cellImage>
    <xdr:pic>
      <xdr:nvPicPr>
        <xdr:cNvPr id="21" name="ID_53D6260E38B742AAA11AC50C014CA8DF" descr="833553996677353.png"/>
        <xdr:cNvPicPr>
          <a:picLocks noChangeAspect="1"/>
        </xdr:cNvPicPr>
      </xdr:nvPicPr>
      <xdr:blipFill>
        <a:blip r:embed="rId66"/>
        <a:stretch>
          <a:fillRect/>
        </a:stretch>
      </xdr:blipFill>
      <xdr:spPr>
        <a:xfrm>
          <a:off x="11103610" y="96697800"/>
          <a:ext cx="4371975" cy="11874500"/>
        </a:xfrm>
        <a:prstGeom prst="rect">
          <a:avLst/>
        </a:prstGeom>
      </xdr:spPr>
    </xdr:pic>
  </etc:cellImage>
  <etc:cellImage>
    <xdr:pic>
      <xdr:nvPicPr>
        <xdr:cNvPr id="22" name="ID_1BFF8E1363894D348765E5D02D6C8BCE" descr="833511792582889.png"/>
        <xdr:cNvPicPr>
          <a:picLocks noChangeAspect="1"/>
        </xdr:cNvPicPr>
      </xdr:nvPicPr>
      <xdr:blipFill>
        <a:blip r:embed="rId67"/>
        <a:stretch>
          <a:fillRect/>
        </a:stretch>
      </xdr:blipFill>
      <xdr:spPr>
        <a:xfrm>
          <a:off x="11103610" y="101777800"/>
          <a:ext cx="4371975" cy="11874500"/>
        </a:xfrm>
        <a:prstGeom prst="rect">
          <a:avLst/>
        </a:prstGeom>
      </xdr:spPr>
    </xdr:pic>
  </etc:cellImage>
  <etc:cellImage>
    <xdr:pic>
      <xdr:nvPicPr>
        <xdr:cNvPr id="23" name="ID_351E638D103F490EA591B3C0EC8D0C78" descr="833511511859433.png"/>
        <xdr:cNvPicPr>
          <a:picLocks noChangeAspect="1"/>
        </xdr:cNvPicPr>
      </xdr:nvPicPr>
      <xdr:blipFill>
        <a:blip r:embed="rId68"/>
        <a:stretch>
          <a:fillRect/>
        </a:stretch>
      </xdr:blipFill>
      <xdr:spPr>
        <a:xfrm>
          <a:off x="11103610" y="106857800"/>
          <a:ext cx="4371975" cy="11874500"/>
        </a:xfrm>
        <a:prstGeom prst="rect">
          <a:avLst/>
        </a:prstGeom>
      </xdr:spPr>
    </xdr:pic>
  </etc:cellImage>
  <etc:cellImage>
    <xdr:pic>
      <xdr:nvPicPr>
        <xdr:cNvPr id="24" name="ID_FB8B80F08FE041689980EB791224BAA3" descr="833519872098537.png"/>
        <xdr:cNvPicPr>
          <a:picLocks noChangeAspect="1"/>
        </xdr:cNvPicPr>
      </xdr:nvPicPr>
      <xdr:blipFill>
        <a:blip r:embed="rId69"/>
        <a:stretch>
          <a:fillRect/>
        </a:stretch>
      </xdr:blipFill>
      <xdr:spPr>
        <a:xfrm>
          <a:off x="11103610" y="111937800"/>
          <a:ext cx="4371975" cy="11874500"/>
        </a:xfrm>
        <a:prstGeom prst="rect">
          <a:avLst/>
        </a:prstGeom>
      </xdr:spPr>
    </xdr:pic>
  </etc:cellImage>
  <etc:cellImage>
    <xdr:pic>
      <xdr:nvPicPr>
        <xdr:cNvPr id="25" name="ID_F1A190827B5F4794B026726E1E8A26F6" descr="833511000449257.png"/>
        <xdr:cNvPicPr>
          <a:picLocks noChangeAspect="1"/>
        </xdr:cNvPicPr>
      </xdr:nvPicPr>
      <xdr:blipFill>
        <a:blip r:embed="rId70"/>
        <a:stretch>
          <a:fillRect/>
        </a:stretch>
      </xdr:blipFill>
      <xdr:spPr>
        <a:xfrm>
          <a:off x="11103610" y="117017800"/>
          <a:ext cx="4371975" cy="11874500"/>
        </a:xfrm>
        <a:prstGeom prst="rect">
          <a:avLst/>
        </a:prstGeom>
      </xdr:spPr>
    </xdr:pic>
  </etc:cellImage>
  <etc:cellImage>
    <xdr:pic>
      <xdr:nvPicPr>
        <xdr:cNvPr id="26" name="ID_F35D072A61DD4C06A06D0DB2C9BCA3DB" descr="833511496507625.png"/>
        <xdr:cNvPicPr>
          <a:picLocks noChangeAspect="1"/>
        </xdr:cNvPicPr>
      </xdr:nvPicPr>
      <xdr:blipFill>
        <a:blip r:embed="rId71"/>
        <a:stretch>
          <a:fillRect/>
        </a:stretch>
      </xdr:blipFill>
      <xdr:spPr>
        <a:xfrm>
          <a:off x="11103610" y="122097800"/>
          <a:ext cx="4371975" cy="11874500"/>
        </a:xfrm>
        <a:prstGeom prst="rect">
          <a:avLst/>
        </a:prstGeom>
      </xdr:spPr>
    </xdr:pic>
  </etc:cellImage>
  <etc:cellImage>
    <xdr:pic>
      <xdr:nvPicPr>
        <xdr:cNvPr id="27" name="ID_822B935EB0D046F6BC5841AF7C2D702B" descr="833518885011689.png"/>
        <xdr:cNvPicPr>
          <a:picLocks noChangeAspect="1"/>
        </xdr:cNvPicPr>
      </xdr:nvPicPr>
      <xdr:blipFill>
        <a:blip r:embed="rId72"/>
        <a:stretch>
          <a:fillRect/>
        </a:stretch>
      </xdr:blipFill>
      <xdr:spPr>
        <a:xfrm>
          <a:off x="11103610" y="127177800"/>
          <a:ext cx="4371975" cy="11874500"/>
        </a:xfrm>
        <a:prstGeom prst="rect">
          <a:avLst/>
        </a:prstGeom>
      </xdr:spPr>
    </xdr:pic>
  </etc:cellImage>
  <etc:cellImage>
    <xdr:pic>
      <xdr:nvPicPr>
        <xdr:cNvPr id="28" name="ID_B82FEDDA614B4F40A3135C436F911BBD" descr="833518992228585.png"/>
        <xdr:cNvPicPr>
          <a:picLocks noChangeAspect="1"/>
        </xdr:cNvPicPr>
      </xdr:nvPicPr>
      <xdr:blipFill>
        <a:blip r:embed="rId73"/>
        <a:stretch>
          <a:fillRect/>
        </a:stretch>
      </xdr:blipFill>
      <xdr:spPr>
        <a:xfrm>
          <a:off x="11103610" y="132257800"/>
          <a:ext cx="4371975" cy="11874500"/>
        </a:xfrm>
        <a:prstGeom prst="rect">
          <a:avLst/>
        </a:prstGeom>
      </xdr:spPr>
    </xdr:pic>
  </etc:cellImage>
  <etc:cellImage>
    <xdr:pic>
      <xdr:nvPicPr>
        <xdr:cNvPr id="29" name="ID_9E399F78217F423D8A39FA126998F0DB" descr="833517366493417.png"/>
        <xdr:cNvPicPr>
          <a:picLocks noChangeAspect="1"/>
        </xdr:cNvPicPr>
      </xdr:nvPicPr>
      <xdr:blipFill>
        <a:blip r:embed="rId74"/>
        <a:stretch>
          <a:fillRect/>
        </a:stretch>
      </xdr:blipFill>
      <xdr:spPr>
        <a:xfrm>
          <a:off x="11103610" y="137337800"/>
          <a:ext cx="4371975" cy="11874500"/>
        </a:xfrm>
        <a:prstGeom prst="rect">
          <a:avLst/>
        </a:prstGeom>
      </xdr:spPr>
    </xdr:pic>
  </etc:cellImage>
  <etc:cellImage>
    <xdr:pic>
      <xdr:nvPicPr>
        <xdr:cNvPr id="30" name="ID_60ECC410FD4E4436B4B5D5384E4FA2D9" descr="833516395020521.png"/>
        <xdr:cNvPicPr>
          <a:picLocks noChangeAspect="1"/>
        </xdr:cNvPicPr>
      </xdr:nvPicPr>
      <xdr:blipFill>
        <a:blip r:embed="rId75"/>
        <a:stretch>
          <a:fillRect/>
        </a:stretch>
      </xdr:blipFill>
      <xdr:spPr>
        <a:xfrm>
          <a:off x="11103610" y="142417800"/>
          <a:ext cx="4371975" cy="11874500"/>
        </a:xfrm>
        <a:prstGeom prst="rect">
          <a:avLst/>
        </a:prstGeom>
      </xdr:spPr>
    </xdr:pic>
  </etc:cellImage>
  <etc:cellImage>
    <xdr:pic>
      <xdr:nvPicPr>
        <xdr:cNvPr id="31" name="ID_915D60BA5F8142A8BE15D7EB851C71CB" descr="833516963217641.png"/>
        <xdr:cNvPicPr>
          <a:picLocks noChangeAspect="1"/>
        </xdr:cNvPicPr>
      </xdr:nvPicPr>
      <xdr:blipFill>
        <a:blip r:embed="rId76"/>
        <a:stretch>
          <a:fillRect/>
        </a:stretch>
      </xdr:blipFill>
      <xdr:spPr>
        <a:xfrm>
          <a:off x="11103610" y="147497800"/>
          <a:ext cx="4371975" cy="11874500"/>
        </a:xfrm>
        <a:prstGeom prst="rect">
          <a:avLst/>
        </a:prstGeom>
      </xdr:spPr>
    </xdr:pic>
  </etc:cellImage>
  <etc:cellImage>
    <xdr:pic>
      <xdr:nvPicPr>
        <xdr:cNvPr id="32" name="ID_EFC66179431546B99DACDA8ED82C908A" descr="833509194752233.png"/>
        <xdr:cNvPicPr>
          <a:picLocks noChangeAspect="1"/>
        </xdr:cNvPicPr>
      </xdr:nvPicPr>
      <xdr:blipFill>
        <a:blip r:embed="rId77"/>
        <a:stretch>
          <a:fillRect/>
        </a:stretch>
      </xdr:blipFill>
      <xdr:spPr>
        <a:xfrm>
          <a:off x="11103610" y="152577800"/>
          <a:ext cx="4371975" cy="11874500"/>
        </a:xfrm>
        <a:prstGeom prst="rect">
          <a:avLst/>
        </a:prstGeom>
      </xdr:spPr>
    </xdr:pic>
  </etc:cellImage>
  <etc:cellImage>
    <xdr:pic>
      <xdr:nvPicPr>
        <xdr:cNvPr id="33" name="ID_28FF8FF601C34D1DB71F8BCFAF4DB662" descr="833508627685609.png"/>
        <xdr:cNvPicPr>
          <a:picLocks noChangeAspect="1"/>
        </xdr:cNvPicPr>
      </xdr:nvPicPr>
      <xdr:blipFill>
        <a:blip r:embed="rId78"/>
        <a:stretch>
          <a:fillRect/>
        </a:stretch>
      </xdr:blipFill>
      <xdr:spPr>
        <a:xfrm>
          <a:off x="11103610" y="157657800"/>
          <a:ext cx="4371975" cy="11874500"/>
        </a:xfrm>
        <a:prstGeom prst="rect">
          <a:avLst/>
        </a:prstGeom>
      </xdr:spPr>
    </xdr:pic>
  </etc:cellImage>
  <etc:cellImage>
    <xdr:pic>
      <xdr:nvPicPr>
        <xdr:cNvPr id="34" name="ID_6E4C4AE9678847B8A448613BD29F5092" descr="833509004402921.png"/>
        <xdr:cNvPicPr>
          <a:picLocks noChangeAspect="1"/>
        </xdr:cNvPicPr>
      </xdr:nvPicPr>
      <xdr:blipFill>
        <a:blip r:embed="rId79"/>
        <a:stretch>
          <a:fillRect/>
        </a:stretch>
      </xdr:blipFill>
      <xdr:spPr>
        <a:xfrm>
          <a:off x="11103610" y="162737800"/>
          <a:ext cx="4371975" cy="11874500"/>
        </a:xfrm>
        <a:prstGeom prst="rect">
          <a:avLst/>
        </a:prstGeom>
      </xdr:spPr>
    </xdr:pic>
  </etc:cellImage>
  <etc:cellImage>
    <xdr:pic>
      <xdr:nvPicPr>
        <xdr:cNvPr id="35" name="ID_05D5963BECB64CD79698BD53A2EEB679" descr="833509144486121.png"/>
        <xdr:cNvPicPr>
          <a:picLocks noChangeAspect="1"/>
        </xdr:cNvPicPr>
      </xdr:nvPicPr>
      <xdr:blipFill>
        <a:blip r:embed="rId80"/>
        <a:stretch>
          <a:fillRect/>
        </a:stretch>
      </xdr:blipFill>
      <xdr:spPr>
        <a:xfrm>
          <a:off x="11103610" y="167817800"/>
          <a:ext cx="4371975" cy="11874500"/>
        </a:xfrm>
        <a:prstGeom prst="rect">
          <a:avLst/>
        </a:prstGeom>
      </xdr:spPr>
    </xdr:pic>
  </etc:cellImage>
  <etc:cellImage>
    <xdr:pic>
      <xdr:nvPicPr>
        <xdr:cNvPr id="36" name="ID_8BE7262BA33D47A59CB319A47938E99B" descr="833512700641513.png"/>
        <xdr:cNvPicPr>
          <a:picLocks noChangeAspect="1"/>
        </xdr:cNvPicPr>
      </xdr:nvPicPr>
      <xdr:blipFill>
        <a:blip r:embed="rId81"/>
        <a:stretch>
          <a:fillRect/>
        </a:stretch>
      </xdr:blipFill>
      <xdr:spPr>
        <a:xfrm>
          <a:off x="11103610" y="172897800"/>
          <a:ext cx="4371975" cy="11874500"/>
        </a:xfrm>
        <a:prstGeom prst="rect">
          <a:avLst/>
        </a:prstGeom>
      </xdr:spPr>
    </xdr:pic>
  </etc:cellImage>
  <etc:cellImage>
    <xdr:pic>
      <xdr:nvPicPr>
        <xdr:cNvPr id="37" name="ID_490E8175C63D45A98942CB7C0BEBBC49" descr="833504416456937.png"/>
        <xdr:cNvPicPr>
          <a:picLocks noChangeAspect="1"/>
        </xdr:cNvPicPr>
      </xdr:nvPicPr>
      <xdr:blipFill>
        <a:blip r:embed="rId82"/>
        <a:stretch>
          <a:fillRect/>
        </a:stretch>
      </xdr:blipFill>
      <xdr:spPr>
        <a:xfrm>
          <a:off x="11103610" y="177977800"/>
          <a:ext cx="4371975" cy="11874500"/>
        </a:xfrm>
        <a:prstGeom prst="rect">
          <a:avLst/>
        </a:prstGeom>
      </xdr:spPr>
    </xdr:pic>
  </etc:cellImage>
  <etc:cellImage>
    <xdr:pic>
      <xdr:nvPicPr>
        <xdr:cNvPr id="38" name="ID_CA509A0428D742C0BCADB6087A3EB34C" descr="833499417936105.png"/>
        <xdr:cNvPicPr>
          <a:picLocks noChangeAspect="1"/>
        </xdr:cNvPicPr>
      </xdr:nvPicPr>
      <xdr:blipFill>
        <a:blip r:embed="rId83"/>
        <a:stretch>
          <a:fillRect/>
        </a:stretch>
      </xdr:blipFill>
      <xdr:spPr>
        <a:xfrm>
          <a:off x="11103610" y="183057800"/>
          <a:ext cx="4371975" cy="11874500"/>
        </a:xfrm>
        <a:prstGeom prst="rect">
          <a:avLst/>
        </a:prstGeom>
      </xdr:spPr>
    </xdr:pic>
  </etc:cellImage>
  <etc:cellImage>
    <xdr:pic>
      <xdr:nvPicPr>
        <xdr:cNvPr id="39" name="ID_138A084664C64F3C8DBD4C75C2565629" descr="833499416576233.png"/>
        <xdr:cNvPicPr>
          <a:picLocks noChangeAspect="1"/>
        </xdr:cNvPicPr>
      </xdr:nvPicPr>
      <xdr:blipFill>
        <a:blip r:embed="rId84"/>
        <a:stretch>
          <a:fillRect/>
        </a:stretch>
      </xdr:blipFill>
      <xdr:spPr>
        <a:xfrm>
          <a:off x="11103610" y="188137800"/>
          <a:ext cx="4371975" cy="11874500"/>
        </a:xfrm>
        <a:prstGeom prst="rect">
          <a:avLst/>
        </a:prstGeom>
      </xdr:spPr>
    </xdr:pic>
  </etc:cellImage>
  <etc:cellImage>
    <xdr:pic>
      <xdr:nvPicPr>
        <xdr:cNvPr id="40" name="ID_09EDEA3A3523412D8534487AB2797AEA" descr="833491026747625.png"/>
        <xdr:cNvPicPr>
          <a:picLocks noChangeAspect="1"/>
        </xdr:cNvPicPr>
      </xdr:nvPicPr>
      <xdr:blipFill>
        <a:blip r:embed="rId85"/>
        <a:stretch>
          <a:fillRect/>
        </a:stretch>
      </xdr:blipFill>
      <xdr:spPr>
        <a:xfrm>
          <a:off x="11103610" y="193217800"/>
          <a:ext cx="4381500" cy="11874500"/>
        </a:xfrm>
        <a:prstGeom prst="rect">
          <a:avLst/>
        </a:prstGeom>
      </xdr:spPr>
    </xdr:pic>
  </etc:cellImage>
  <etc:cellImage>
    <xdr:pic>
      <xdr:nvPicPr>
        <xdr:cNvPr id="41" name="ID_B3118CA45FB94D3CBA1850CD8F139F67" descr="833499008041193.png"/>
        <xdr:cNvPicPr>
          <a:picLocks noChangeAspect="1"/>
        </xdr:cNvPicPr>
      </xdr:nvPicPr>
      <xdr:blipFill>
        <a:blip r:embed="rId86"/>
        <a:stretch>
          <a:fillRect/>
        </a:stretch>
      </xdr:blipFill>
      <xdr:spPr>
        <a:xfrm>
          <a:off x="11103610" y="198297800"/>
          <a:ext cx="4371975" cy="11874500"/>
        </a:xfrm>
        <a:prstGeom prst="rect">
          <a:avLst/>
        </a:prstGeom>
      </xdr:spPr>
    </xdr:pic>
  </etc:cellImage>
  <etc:cellImage>
    <xdr:pic>
      <xdr:nvPicPr>
        <xdr:cNvPr id="42" name="ID_9EAC5D46A1F5435BAB410F7022FC1CBC" descr="833499491418345.png"/>
        <xdr:cNvPicPr>
          <a:picLocks noChangeAspect="1"/>
        </xdr:cNvPicPr>
      </xdr:nvPicPr>
      <xdr:blipFill>
        <a:blip r:embed="rId87"/>
        <a:stretch>
          <a:fillRect/>
        </a:stretch>
      </xdr:blipFill>
      <xdr:spPr>
        <a:xfrm>
          <a:off x="11103610" y="203377800"/>
          <a:ext cx="4371975" cy="11874500"/>
        </a:xfrm>
        <a:prstGeom prst="rect">
          <a:avLst/>
        </a:prstGeom>
      </xdr:spPr>
    </xdr:pic>
  </etc:cellImage>
  <etc:cellImage>
    <xdr:pic>
      <xdr:nvPicPr>
        <xdr:cNvPr id="43" name="ID_4E013CB854B04B1CB2B21B4C74C8583A" descr="833499272986857.png"/>
        <xdr:cNvPicPr>
          <a:picLocks noChangeAspect="1"/>
        </xdr:cNvPicPr>
      </xdr:nvPicPr>
      <xdr:blipFill>
        <a:blip r:embed="rId88"/>
        <a:stretch>
          <a:fillRect/>
        </a:stretch>
      </xdr:blipFill>
      <xdr:spPr>
        <a:xfrm>
          <a:off x="11103610" y="208457800"/>
          <a:ext cx="4381500" cy="11874500"/>
        </a:xfrm>
        <a:prstGeom prst="rect">
          <a:avLst/>
        </a:prstGeom>
      </xdr:spPr>
    </xdr:pic>
  </etc:cellImage>
  <etc:cellImage>
    <xdr:pic>
      <xdr:nvPicPr>
        <xdr:cNvPr id="44" name="ID_7FBF52DF982E4833880BB98B671AEC2A" descr="833498808123625.png"/>
        <xdr:cNvPicPr>
          <a:picLocks noChangeAspect="1"/>
        </xdr:cNvPicPr>
      </xdr:nvPicPr>
      <xdr:blipFill>
        <a:blip r:embed="rId89"/>
        <a:stretch>
          <a:fillRect/>
        </a:stretch>
      </xdr:blipFill>
      <xdr:spPr>
        <a:xfrm>
          <a:off x="11103610" y="213537800"/>
          <a:ext cx="4371975" cy="11874500"/>
        </a:xfrm>
        <a:prstGeom prst="rect">
          <a:avLst/>
        </a:prstGeom>
      </xdr:spPr>
    </xdr:pic>
  </etc:cellImage>
  <etc:cellImage>
    <xdr:pic>
      <xdr:nvPicPr>
        <xdr:cNvPr id="45" name="ID_95EED7483C994451B06E38D7FCD891A6" descr="833499384021225.png"/>
        <xdr:cNvPicPr>
          <a:picLocks noChangeAspect="1"/>
        </xdr:cNvPicPr>
      </xdr:nvPicPr>
      <xdr:blipFill>
        <a:blip r:embed="rId90"/>
        <a:stretch>
          <a:fillRect/>
        </a:stretch>
      </xdr:blipFill>
      <xdr:spPr>
        <a:xfrm>
          <a:off x="11103610" y="218617800"/>
          <a:ext cx="4371975" cy="11874500"/>
        </a:xfrm>
        <a:prstGeom prst="rect">
          <a:avLst/>
        </a:prstGeom>
      </xdr:spPr>
    </xdr:pic>
  </etc:cellImage>
  <etc:cellImage>
    <xdr:pic>
      <xdr:nvPicPr>
        <xdr:cNvPr id="46" name="ID_A76C508AC32D42008F0D87983E17EAE0" descr="833491406348521.png"/>
        <xdr:cNvPicPr>
          <a:picLocks noChangeAspect="1"/>
        </xdr:cNvPicPr>
      </xdr:nvPicPr>
      <xdr:blipFill>
        <a:blip r:embed="rId91"/>
        <a:stretch>
          <a:fillRect/>
        </a:stretch>
      </xdr:blipFill>
      <xdr:spPr>
        <a:xfrm>
          <a:off x="11103610" y="223697800"/>
          <a:ext cx="4381500" cy="11874500"/>
        </a:xfrm>
        <a:prstGeom prst="rect">
          <a:avLst/>
        </a:prstGeom>
      </xdr:spPr>
    </xdr:pic>
  </etc:cellImage>
  <etc:cellImage>
    <xdr:pic>
      <xdr:nvPicPr>
        <xdr:cNvPr id="47" name="ID_86272831BB694BE088966B9C36532FCE" descr="833499279081705.png"/>
        <xdr:cNvPicPr>
          <a:picLocks noChangeAspect="1"/>
        </xdr:cNvPicPr>
      </xdr:nvPicPr>
      <xdr:blipFill>
        <a:blip r:embed="rId92"/>
        <a:stretch>
          <a:fillRect/>
        </a:stretch>
      </xdr:blipFill>
      <xdr:spPr>
        <a:xfrm>
          <a:off x="11103610" y="228777800"/>
          <a:ext cx="4371975" cy="11874500"/>
        </a:xfrm>
        <a:prstGeom prst="rect">
          <a:avLst/>
        </a:prstGeom>
      </xdr:spPr>
    </xdr:pic>
  </etc:cellImage>
  <etc:cellImage>
    <xdr:pic>
      <xdr:nvPicPr>
        <xdr:cNvPr id="48" name="ID_F64B6CA09ADE4428AF853E7ECF146D0A" descr="833491547234537.png"/>
        <xdr:cNvPicPr>
          <a:picLocks noChangeAspect="1"/>
        </xdr:cNvPicPr>
      </xdr:nvPicPr>
      <xdr:blipFill>
        <a:blip r:embed="rId93"/>
        <a:stretch>
          <a:fillRect/>
        </a:stretch>
      </xdr:blipFill>
      <xdr:spPr>
        <a:xfrm>
          <a:off x="11103610" y="233857800"/>
          <a:ext cx="4371975" cy="11874500"/>
        </a:xfrm>
        <a:prstGeom prst="rect">
          <a:avLst/>
        </a:prstGeom>
      </xdr:spPr>
    </xdr:pic>
  </etc:cellImage>
  <etc:cellImage>
    <xdr:pic>
      <xdr:nvPicPr>
        <xdr:cNvPr id="49" name="ID_923A3C7A445245BC834DDDAB39ADAB14" descr="833499170652393.png"/>
        <xdr:cNvPicPr>
          <a:picLocks noChangeAspect="1"/>
        </xdr:cNvPicPr>
      </xdr:nvPicPr>
      <xdr:blipFill>
        <a:blip r:embed="rId94"/>
        <a:stretch>
          <a:fillRect/>
        </a:stretch>
      </xdr:blipFill>
      <xdr:spPr>
        <a:xfrm>
          <a:off x="11103610" y="238937800"/>
          <a:ext cx="4371975" cy="11874500"/>
        </a:xfrm>
        <a:prstGeom prst="rect">
          <a:avLst/>
        </a:prstGeom>
      </xdr:spPr>
    </xdr:pic>
  </etc:cellImage>
  <etc:cellImage>
    <xdr:pic>
      <xdr:nvPicPr>
        <xdr:cNvPr id="50" name="ID_60607246F37A488198E09E0C64710403" descr="833491185721577.png"/>
        <xdr:cNvPicPr>
          <a:picLocks noChangeAspect="1"/>
        </xdr:cNvPicPr>
      </xdr:nvPicPr>
      <xdr:blipFill>
        <a:blip r:embed="rId95"/>
        <a:stretch>
          <a:fillRect/>
        </a:stretch>
      </xdr:blipFill>
      <xdr:spPr>
        <a:xfrm>
          <a:off x="11103610" y="244017800"/>
          <a:ext cx="4371975" cy="11874500"/>
        </a:xfrm>
        <a:prstGeom prst="rect">
          <a:avLst/>
        </a:prstGeom>
      </xdr:spPr>
    </xdr:pic>
  </etc:cellImage>
  <etc:cellImage>
    <xdr:pic>
      <xdr:nvPicPr>
        <xdr:cNvPr id="51" name="ID_FA2477E7542F47C1ACA897147B974BE6" descr="833499231437033.png"/>
        <xdr:cNvPicPr>
          <a:picLocks noChangeAspect="1"/>
        </xdr:cNvPicPr>
      </xdr:nvPicPr>
      <xdr:blipFill>
        <a:blip r:embed="rId96"/>
        <a:stretch>
          <a:fillRect/>
        </a:stretch>
      </xdr:blipFill>
      <xdr:spPr>
        <a:xfrm>
          <a:off x="11103610" y="249097800"/>
          <a:ext cx="4371975" cy="11874500"/>
        </a:xfrm>
        <a:prstGeom prst="rect">
          <a:avLst/>
        </a:prstGeom>
      </xdr:spPr>
    </xdr:pic>
  </etc:cellImage>
  <etc:cellImage>
    <xdr:pic>
      <xdr:nvPicPr>
        <xdr:cNvPr id="52" name="ID_C014D5C3E2804FBE8B474E74E2993E3A" descr="833499114324201.png"/>
        <xdr:cNvPicPr>
          <a:picLocks noChangeAspect="1"/>
        </xdr:cNvPicPr>
      </xdr:nvPicPr>
      <xdr:blipFill>
        <a:blip r:embed="rId97"/>
        <a:stretch>
          <a:fillRect/>
        </a:stretch>
      </xdr:blipFill>
      <xdr:spPr>
        <a:xfrm>
          <a:off x="11103610" y="254177800"/>
          <a:ext cx="4381500" cy="11874500"/>
        </a:xfrm>
        <a:prstGeom prst="rect">
          <a:avLst/>
        </a:prstGeom>
      </xdr:spPr>
    </xdr:pic>
  </etc:cellImage>
  <etc:cellImage>
    <xdr:pic>
      <xdr:nvPicPr>
        <xdr:cNvPr id="53" name="ID_FAAF059B63BD4D46A8DC60B52002094C" descr="833498954236137.png"/>
        <xdr:cNvPicPr>
          <a:picLocks noChangeAspect="1"/>
        </xdr:cNvPicPr>
      </xdr:nvPicPr>
      <xdr:blipFill>
        <a:blip r:embed="rId98"/>
        <a:stretch>
          <a:fillRect/>
        </a:stretch>
      </xdr:blipFill>
      <xdr:spPr>
        <a:xfrm>
          <a:off x="11103610" y="259257800"/>
          <a:ext cx="4371975" cy="11874500"/>
        </a:xfrm>
        <a:prstGeom prst="rect">
          <a:avLst/>
        </a:prstGeom>
      </xdr:spPr>
    </xdr:pic>
  </etc:cellImage>
  <etc:cellImage>
    <xdr:pic>
      <xdr:nvPicPr>
        <xdr:cNvPr id="54" name="ID_DC3B85D3CBDE4A66A16F81D0CD270635" descr="833490752545001.png"/>
        <xdr:cNvPicPr>
          <a:picLocks noChangeAspect="1"/>
        </xdr:cNvPicPr>
      </xdr:nvPicPr>
      <xdr:blipFill>
        <a:blip r:embed="rId99"/>
        <a:stretch>
          <a:fillRect/>
        </a:stretch>
      </xdr:blipFill>
      <xdr:spPr>
        <a:xfrm>
          <a:off x="11103610" y="264337800"/>
          <a:ext cx="4371975" cy="11874500"/>
        </a:xfrm>
        <a:prstGeom prst="rect">
          <a:avLst/>
        </a:prstGeom>
      </xdr:spPr>
    </xdr:pic>
  </etc:cellImage>
  <etc:cellImage>
    <xdr:pic>
      <xdr:nvPicPr>
        <xdr:cNvPr id="55" name="ID_5903DE8E09CB4B788A7E246A1F837394" descr="833490896494825.png"/>
        <xdr:cNvPicPr>
          <a:picLocks noChangeAspect="1"/>
        </xdr:cNvPicPr>
      </xdr:nvPicPr>
      <xdr:blipFill>
        <a:blip r:embed="rId100"/>
        <a:stretch>
          <a:fillRect/>
        </a:stretch>
      </xdr:blipFill>
      <xdr:spPr>
        <a:xfrm>
          <a:off x="11103610" y="269417800"/>
          <a:ext cx="4381500" cy="11874500"/>
        </a:xfrm>
        <a:prstGeom prst="rect">
          <a:avLst/>
        </a:prstGeom>
      </xdr:spPr>
    </xdr:pic>
  </etc:cellImage>
  <etc:cellImage>
    <xdr:pic>
      <xdr:nvPicPr>
        <xdr:cNvPr id="56" name="ID_1EB55B416BC747018F6A072D5ECABAC3" descr="833490672296169.png"/>
        <xdr:cNvPicPr>
          <a:picLocks noChangeAspect="1"/>
        </xdr:cNvPicPr>
      </xdr:nvPicPr>
      <xdr:blipFill>
        <a:blip r:embed="rId101"/>
        <a:stretch>
          <a:fillRect/>
        </a:stretch>
      </xdr:blipFill>
      <xdr:spPr>
        <a:xfrm>
          <a:off x="11103610" y="274497800"/>
          <a:ext cx="4371975" cy="11874500"/>
        </a:xfrm>
        <a:prstGeom prst="rect">
          <a:avLst/>
        </a:prstGeom>
      </xdr:spPr>
    </xdr:pic>
  </etc:cellImage>
  <etc:cellImage>
    <xdr:pic>
      <xdr:nvPicPr>
        <xdr:cNvPr id="57" name="ID_A3E4192D457141B98A17A059670B1D5D" descr="833498519601385.png"/>
        <xdr:cNvPicPr>
          <a:picLocks noChangeAspect="1"/>
        </xdr:cNvPicPr>
      </xdr:nvPicPr>
      <xdr:blipFill>
        <a:blip r:embed="rId102"/>
        <a:stretch>
          <a:fillRect/>
        </a:stretch>
      </xdr:blipFill>
      <xdr:spPr>
        <a:xfrm>
          <a:off x="11103610" y="279577800"/>
          <a:ext cx="4371975" cy="11874500"/>
        </a:xfrm>
        <a:prstGeom prst="rect">
          <a:avLst/>
        </a:prstGeom>
      </xdr:spPr>
    </xdr:pic>
  </etc:cellImage>
  <etc:cellImage>
    <xdr:pic>
      <xdr:nvPicPr>
        <xdr:cNvPr id="58" name="ID_D75DE15F32224521B8286ED8B4EE308B" descr="833498373964009.png"/>
        <xdr:cNvPicPr>
          <a:picLocks noChangeAspect="1"/>
        </xdr:cNvPicPr>
      </xdr:nvPicPr>
      <xdr:blipFill>
        <a:blip r:embed="rId103"/>
        <a:stretch>
          <a:fillRect/>
        </a:stretch>
      </xdr:blipFill>
      <xdr:spPr>
        <a:xfrm>
          <a:off x="11103610" y="284657800"/>
          <a:ext cx="4371975" cy="11874500"/>
        </a:xfrm>
        <a:prstGeom prst="rect">
          <a:avLst/>
        </a:prstGeom>
      </xdr:spPr>
    </xdr:pic>
  </etc:cellImage>
  <etc:cellImage>
    <xdr:pic>
      <xdr:nvPicPr>
        <xdr:cNvPr id="59" name="ID_BF465EB0A9964F4EB3DE631707670EBA" descr="833498512179433.png"/>
        <xdr:cNvPicPr>
          <a:picLocks noChangeAspect="1"/>
        </xdr:cNvPicPr>
      </xdr:nvPicPr>
      <xdr:blipFill>
        <a:blip r:embed="rId104"/>
        <a:stretch>
          <a:fillRect/>
        </a:stretch>
      </xdr:blipFill>
      <xdr:spPr>
        <a:xfrm>
          <a:off x="11103610" y="289737800"/>
          <a:ext cx="4381500" cy="11874500"/>
        </a:xfrm>
        <a:prstGeom prst="rect">
          <a:avLst/>
        </a:prstGeom>
      </xdr:spPr>
    </xdr:pic>
  </etc:cellImage>
  <etc:cellImage>
    <xdr:pic>
      <xdr:nvPicPr>
        <xdr:cNvPr id="60" name="ID_D67B1BDD799A41FA8F5084CFD19A5302" descr="833498557022441.png"/>
        <xdr:cNvPicPr>
          <a:picLocks noChangeAspect="1"/>
        </xdr:cNvPicPr>
      </xdr:nvPicPr>
      <xdr:blipFill>
        <a:blip r:embed="rId105"/>
        <a:stretch>
          <a:fillRect/>
        </a:stretch>
      </xdr:blipFill>
      <xdr:spPr>
        <a:xfrm>
          <a:off x="11103610" y="294817800"/>
          <a:ext cx="4381500" cy="11874500"/>
        </a:xfrm>
        <a:prstGeom prst="rect">
          <a:avLst/>
        </a:prstGeom>
      </xdr:spPr>
    </xdr:pic>
  </etc:cellImage>
  <etc:cellImage>
    <xdr:pic>
      <xdr:nvPicPr>
        <xdr:cNvPr id="61" name="ID_B29667BD665546F0B38D8E9A190F0905" descr="833490505408745.png"/>
        <xdr:cNvPicPr>
          <a:picLocks noChangeAspect="1"/>
        </xdr:cNvPicPr>
      </xdr:nvPicPr>
      <xdr:blipFill>
        <a:blip r:embed="rId106"/>
        <a:stretch>
          <a:fillRect/>
        </a:stretch>
      </xdr:blipFill>
      <xdr:spPr>
        <a:xfrm>
          <a:off x="11103610" y="299897800"/>
          <a:ext cx="4371975" cy="11874500"/>
        </a:xfrm>
        <a:prstGeom prst="rect">
          <a:avLst/>
        </a:prstGeom>
      </xdr:spPr>
    </xdr:pic>
  </etc:cellImage>
  <etc:cellImage>
    <xdr:pic>
      <xdr:nvPicPr>
        <xdr:cNvPr id="62" name="ID_D7C190A3869946D4A015D101C257D265" descr="833480653971689.png"/>
        <xdr:cNvPicPr>
          <a:picLocks noChangeAspect="1"/>
        </xdr:cNvPicPr>
      </xdr:nvPicPr>
      <xdr:blipFill>
        <a:blip r:embed="rId107"/>
        <a:stretch>
          <a:fillRect/>
        </a:stretch>
      </xdr:blipFill>
      <xdr:spPr>
        <a:xfrm>
          <a:off x="11103610" y="304977800"/>
          <a:ext cx="4371975" cy="11874500"/>
        </a:xfrm>
        <a:prstGeom prst="rect">
          <a:avLst/>
        </a:prstGeom>
      </xdr:spPr>
    </xdr:pic>
  </etc:cellImage>
  <etc:cellImage>
    <xdr:pic>
      <xdr:nvPicPr>
        <xdr:cNvPr id="63" name="ID_159AF7F2AC2549C78F053B915A2CB987" descr="833479129555177.png"/>
        <xdr:cNvPicPr>
          <a:picLocks noChangeAspect="1"/>
        </xdr:cNvPicPr>
      </xdr:nvPicPr>
      <xdr:blipFill>
        <a:blip r:embed="rId108"/>
        <a:stretch>
          <a:fillRect/>
        </a:stretch>
      </xdr:blipFill>
      <xdr:spPr>
        <a:xfrm>
          <a:off x="11103610" y="310057800"/>
          <a:ext cx="4381500" cy="11874500"/>
        </a:xfrm>
        <a:prstGeom prst="rect">
          <a:avLst/>
        </a:prstGeom>
      </xdr:spPr>
    </xdr:pic>
  </etc:cellImage>
  <etc:cellImage>
    <xdr:pic>
      <xdr:nvPicPr>
        <xdr:cNvPr id="64" name="ID_6516EF9343414526A88DF9795A3ED676" descr="833478955098345.png"/>
        <xdr:cNvPicPr>
          <a:picLocks noChangeAspect="1"/>
        </xdr:cNvPicPr>
      </xdr:nvPicPr>
      <xdr:blipFill>
        <a:blip r:embed="rId109"/>
        <a:stretch>
          <a:fillRect/>
        </a:stretch>
      </xdr:blipFill>
      <xdr:spPr>
        <a:xfrm>
          <a:off x="11103610" y="315137800"/>
          <a:ext cx="4381500" cy="11874500"/>
        </a:xfrm>
        <a:prstGeom prst="rect">
          <a:avLst/>
        </a:prstGeom>
      </xdr:spPr>
    </xdr:pic>
  </etc:cellImage>
  <etc:cellImage>
    <xdr:pic>
      <xdr:nvPicPr>
        <xdr:cNvPr id="65" name="ID_207A7A52C5774358B59AA9FCE63A5374" descr="833479128654057.png"/>
        <xdr:cNvPicPr>
          <a:picLocks noChangeAspect="1"/>
        </xdr:cNvPicPr>
      </xdr:nvPicPr>
      <xdr:blipFill>
        <a:blip r:embed="rId110"/>
        <a:stretch>
          <a:fillRect/>
        </a:stretch>
      </xdr:blipFill>
      <xdr:spPr>
        <a:xfrm>
          <a:off x="11103610" y="320217800"/>
          <a:ext cx="4381500" cy="11874500"/>
        </a:xfrm>
        <a:prstGeom prst="rect">
          <a:avLst/>
        </a:prstGeom>
      </xdr:spPr>
    </xdr:pic>
  </etc:cellImage>
</etc:cellImages>
</file>

<file path=xl/sharedStrings.xml><?xml version="1.0" encoding="utf-8"?>
<sst xmlns="http://schemas.openxmlformats.org/spreadsheetml/2006/main" count="778" uniqueCount="432">
  <si>
    <t>订单号</t>
  </si>
  <si>
    <t>商品名称</t>
  </si>
  <si>
    <t>商品规格</t>
  </si>
  <si>
    <t>订单状态</t>
  </si>
  <si>
    <t>实付金额</t>
  </si>
  <si>
    <t>下单时间</t>
  </si>
  <si>
    <t>付款时间</t>
  </si>
  <si>
    <t>订单截图</t>
  </si>
  <si>
    <t>833559293542633</t>
  </si>
  <si>
    <t>? 高版本chane*/银角大王小香风老爹鞋 运动鞋女增高厚底c家网面跑步鞋低帮休闲鞋小香家休闲款 22a23C系列金角大王银角大王3D打印情侣款双C运动鞋太空银色拼色CC”logo气垫跑鞋运动鞋子弹</t>
  </si>
  <si>
    <t>粉色;38</t>
  </si>
  <si>
    <t>待发货</t>
  </si>
  <si>
    <t>318.00</t>
  </si>
  <si>
    <t>2025-08-16 18:58:36</t>
  </si>
  <si>
    <t>2025-08-16 19:05:05</t>
  </si>
  <si>
    <t>833558672146665</t>
  </si>
  <si>
    <t>D迪奥蝴蝶结猫跟鞋 2021新款春夏迪奥平底凉鞋字母带猫跟鞋平跟鞋低跟鞋女鞋后空蝴蝶结露跟波点漆皮单鞋Dior经典露跟单鞋 迪奥字母带猫跟鞋</t>
  </si>
  <si>
    <t>06;40;6.5cm</t>
  </si>
  <si>
    <t>178.00</t>
  </si>
  <si>
    <t>2025-08-16 18:41:51</t>
  </si>
  <si>
    <t>833550392893673</t>
  </si>
  <si>
    <t>【SAINT LAURENT圣罗兰 Logo跟高跟凉鞋】2022年春夏新款一字扣带高跟鞋仙女风细跟方头露趾凉鞋女黑色高跟鞋女上圣罗兰高跟鞋圣罗兰凉鞋</t>
  </si>
  <si>
    <t>漆皮金跟;40;10CM</t>
  </si>
  <si>
    <t>218.00</t>
  </si>
  <si>
    <t>2025-08-16 18:39:28</t>
  </si>
  <si>
    <t>833558350315753</t>
  </si>
  <si>
    <t>2023ss新款Chane*/香奈儿Tweed粗花呢拼接休闲运动鞋款透气网面休闲鞋跑鞋小香运动鞋22a23C系列情侣款双C运动鞋熊猫鞋满印</t>
  </si>
  <si>
    <t>灰米;39</t>
  </si>
  <si>
    <t>230.00</t>
  </si>
  <si>
    <t>2025-08-16 18:38:38</t>
  </si>
  <si>
    <t>833557693284585</t>
  </si>
  <si>
    <t>耐克老爹鞋Nike AIR PEGASUS AL8舒适百搭 透气低帮跑步鞋 实拍首发 时尚厚底老爹鞋专为跑者打造的</t>
  </si>
  <si>
    <t>3;40</t>
  </si>
  <si>
    <t>268.00</t>
  </si>
  <si>
    <t>2025-08-16 18:31:19</t>
  </si>
  <si>
    <t>833558007841001</t>
  </si>
  <si>
    <t>prada/p家三角标高跟乐福鞋Chocolate系列~ prad高跟系带真皮单鞋 普拉大三角牌徽章高跟鞋</t>
  </si>
  <si>
    <t>黑色;38</t>
  </si>
  <si>
    <t>208.89</t>
  </si>
  <si>
    <t>2025-08-16 18:30:23</t>
  </si>
  <si>
    <t>833557369585897</t>
  </si>
  <si>
    <t>Dior迪奥女鞋帆布鞋小白鞋d家字母刺绣棉质老花平底板鞋低帮厚底渔夫鞋运动鞋迪奥刺绣小白鞋</t>
  </si>
  <si>
    <t>其他颜色联系客服！！;37</t>
  </si>
  <si>
    <t>258.00</t>
  </si>
  <si>
    <t>2025-08-16 18:26:10</t>
  </si>
  <si>
    <t>833549394747625</t>
  </si>
  <si>
    <t>（现货）爱马仕/Hermes2020新款 H拖鞋女网红同款夏时尚百搭外穿真皮防滑平底沙滩女鞋</t>
  </si>
  <si>
    <t>40;全白色</t>
  </si>
  <si>
    <t>148.00</t>
  </si>
  <si>
    <t>2025-08-16 18:16:36</t>
  </si>
  <si>
    <t>833555893485801</t>
  </si>
  <si>
    <t>? ? Dior/迪奥D家2022新款长靴女帆布字母中长筒靴过膝长靴飞织袜子靴ann骑士靴BV靴子鬼帝马丁靴</t>
  </si>
  <si>
    <t>黑色短款;37</t>
  </si>
  <si>
    <t>239.00</t>
  </si>
  <si>
    <t>2025-08-16 17:52:56</t>
  </si>
  <si>
    <t>833555913441513</t>
  </si>
  <si>
    <t>3;39</t>
  </si>
  <si>
    <t>2025-08-16 17:40:42</t>
  </si>
  <si>
    <t>833555615449321</t>
  </si>
  <si>
    <t>Christian Louboutin/CL lriza尖头细跟侧空高跟鞋单鞋婚鞋红底鞋侧空系列CL侧空漆皮高跟鞋女性感尖头细跟女单鞋性感黑色女鞋裸色职业工作鞋婚鞋女尖头侧空漆皮复古简约百搭细跟</t>
  </si>
  <si>
    <t>黑色单鞋;7.5cm;39</t>
  </si>
  <si>
    <t>215.00</t>
  </si>
  <si>
    <t>2025-08-16 17:39:41</t>
  </si>
  <si>
    <t>833547966931177</t>
  </si>
  <si>
    <t>38;深棕色</t>
  </si>
  <si>
    <t>2025-08-16 17:39:01</t>
  </si>
  <si>
    <t>833555750977769</t>
  </si>
  <si>
    <t>Alexande*wang  大王2023新款水钻凉拖鞋水晶凉鞋高跟鞋女水钻字母圆头交叉带性感细跟露趾凉鞋高跟鞋真丝一字带凉鞋</t>
  </si>
  <si>
    <t>黑色8cm;39</t>
  </si>
  <si>
    <t>186.00</t>
  </si>
  <si>
    <t>2025-08-16 17:38:28</t>
  </si>
  <si>
    <t>833548124217577</t>
  </si>
  <si>
    <t>（现货）高版本凯旋门2023新品夏日真皮大底圆头露趾铆钉平底压花一字拖鞋外穿凉拖沙滩</t>
  </si>
  <si>
    <t>40;黑色</t>
  </si>
  <si>
    <t>2025-08-16 17:37:46</t>
  </si>
  <si>
    <t>833555805454569</t>
  </si>
  <si>
    <t>g家小脏鞋Screener系列脏脏鞋新配色情人节限定g家小脏鞋情侣鞋板鞋休闲鞋复古小脏鞋女休闲运动鞋女</t>
  </si>
  <si>
    <t>老花绿;40</t>
  </si>
  <si>
    <t>216.98</t>
  </si>
  <si>
    <t>2025-08-16 17:32:30</t>
  </si>
  <si>
    <t>833547625324777</t>
  </si>
  <si>
    <t>【奢华尊贵，经典再现】2025ss 迪奥/OBLIQUE 穿孔科技厚底针织运动鞋.</t>
  </si>
  <si>
    <t>蓝色;40</t>
  </si>
  <si>
    <t>2025-08-16 17:31:54</t>
  </si>
  <si>
    <t>833547809775849</t>
  </si>
  <si>
    <t>【工厂直销YSL圣罗兰高跟凉拖鞋】高品质YS包头高跟凉鞋女2025春夏新款真皮时髦方头金属字母扣细跟高跟凉鞋女一字带气质跟性感缕空浅口女凉鞋杨树林同款金属扣方头包头后空细跟后绊带女鞋现货</t>
  </si>
  <si>
    <t>棕色;40</t>
  </si>
  <si>
    <t>188.00</t>
  </si>
  <si>
    <t>2025-08-16 17:28:37</t>
  </si>
  <si>
    <t>833555389022441</t>
  </si>
  <si>
    <t>春秋新款YSL圣罗兰金属头真皮细跟高跟鞋御姐风名媛漆皮百搭单鞋女黑色性感后空绊带凉鞋女</t>
  </si>
  <si>
    <t>40;黑色（金属头哑光7厘米）</t>
  </si>
  <si>
    <t>238.00</t>
  </si>
  <si>
    <t>2025-08-16 17:28:26</t>
  </si>
  <si>
    <t>833546946535657</t>
  </si>
  <si>
    <t>黑色【漆皮】;38;8CM</t>
  </si>
  <si>
    <t>2025-08-16 17:08:40</t>
  </si>
  <si>
    <t>833553996677353</t>
  </si>
  <si>
    <t>（现货）高版本Valentin*24新款华伦天奴尖头蝴蝶结铆钉高跟凉鞋女vt华伦天奴尖头蝴蝶结铆钉高跟凉鞋女**尖头铆钉蝴蝶结高跟鞋 华伦天奴24新款高跟鞋女华伦天奴华伦漆皮尖头蝴蝶结铆钉高跟凉鞋</t>
  </si>
  <si>
    <t>裸色;39;8CM</t>
  </si>
  <si>
    <t>2025-08-16 17:02:18</t>
  </si>
  <si>
    <t>833511792582889</t>
  </si>
  <si>
    <t>Prad*烟管靴走秀款厚底三角标袜子短靴monolith系列锯齿松紧带中筒靴 经典粗跟烟筒靴 开边珠切尔西靴 普拉*松糕短靴女 P家厚底增高牛皮短靴</t>
  </si>
  <si>
    <t>哑光;39</t>
  </si>
  <si>
    <t>245.00</t>
  </si>
  <si>
    <t>2025-08-15 18:10:13</t>
  </si>
  <si>
    <t>2025-08-15 19:50:59</t>
  </si>
  <si>
    <t>833511511859433</t>
  </si>
  <si>
    <t>鞋丹宁牛仔布拼色拖鞋女一字外穿凉拖鞋细跟高跟女鞋牛仔布方头复古穆勒鞋拖鞋女2024年新款欧美拼色细跟高跟鞋</t>
  </si>
  <si>
    <t>39;棕色;7公分</t>
  </si>
  <si>
    <t>175.00</t>
  </si>
  <si>
    <t>2025-08-15 18:09:36</t>
  </si>
  <si>
    <t>833519872098537</t>
  </si>
  <si>
    <t>高版本古驰Gucci男女厚底拖鞋  所有细节材质舒适度还原  底厚2.5cm</t>
  </si>
  <si>
    <t>4;38</t>
  </si>
  <si>
    <t>168.00</t>
  </si>
  <si>
    <t>2025-08-15 18:04:23</t>
  </si>
  <si>
    <t>833511000449257</t>
  </si>
  <si>
    <t>2025-08-15 17:59:18</t>
  </si>
  <si>
    <t>833511496507625</t>
  </si>
  <si>
    <t>（现货）高版本Miumi*24/新款miu家毛线魔术贴凉鞋女miu家编织魔术贴拖鞋女miumiu针织魔术贴拖鞋女miu家小羊皮针织沙滩魔术贴拖鞋女</t>
  </si>
  <si>
    <t>黑色;37</t>
  </si>
  <si>
    <t>2025-08-15 17:58:09</t>
  </si>
  <si>
    <t>833518885011689</t>
  </si>
  <si>
    <t>41;深棕色</t>
  </si>
  <si>
    <t>2025-08-15 17:23:54</t>
  </si>
  <si>
    <t>833518992228585</t>
  </si>
  <si>
    <t>1;41</t>
  </si>
  <si>
    <t>2025-08-15 17:19:08</t>
  </si>
  <si>
    <t>833517366493417</t>
  </si>
  <si>
    <t>银色;35</t>
  </si>
  <si>
    <t>2025-08-15 15:54:33</t>
  </si>
  <si>
    <t>833516395020521</t>
  </si>
  <si>
    <t>杏色;37</t>
  </si>
  <si>
    <t>2025-08-15 15:53:58</t>
  </si>
  <si>
    <t>833516963217641</t>
  </si>
  <si>
    <t>2025-08-15 15:38:04</t>
  </si>
  <si>
    <t>833509194752233</t>
  </si>
  <si>
    <t>《窄版》勃肯半包拖鞋Birkenstock博肯 Arizona 男女同款情侣款 营地软底半拖二字拖全包凉鞋 包头鞋春夏秋拖鞋宽版窄版联名款</t>
  </si>
  <si>
    <t>深灰;38;单里半拖</t>
  </si>
  <si>
    <t>199.99</t>
  </si>
  <si>
    <t>2025-08-15 15:36:58</t>
  </si>
  <si>
    <t>833508627685609</t>
  </si>
  <si>
    <t>P家2023新款三角徽章编织鞋厚底草编拖鞋</t>
  </si>
  <si>
    <t>杏色;38</t>
  </si>
  <si>
    <t>185.00</t>
  </si>
  <si>
    <t>2025-08-15 15:36:11</t>
  </si>
  <si>
    <t>833509004402921</t>
  </si>
  <si>
    <t>（现货）高版本D家厚底拖鞋24初夏CD -DIR厚底拖／DIO／R美鞋新款蓝色牛仔布拖鞋男士2024夏季英伦时尚厚底真皮休闲鞋潮</t>
  </si>
  <si>
    <t>38;全黑</t>
  </si>
  <si>
    <t>2025-08-15 15:35:34</t>
  </si>
  <si>
    <t>833509144486121</t>
  </si>
  <si>
    <t>高版本CHANE*小香风不过膝中长筒厚底骑士靴 22aw新款高端定制 潮流时尚舒适百搭防滑耐磨中古显腿长增高雨靴 女鞋小香雨靴杨幂同款不过膝高筒靴时尚外穿防水防滑中长筒靴子雨鞋显瘦防雨高筒骑士靴子</t>
  </si>
  <si>
    <t>黑色;39</t>
  </si>
  <si>
    <t>233.00</t>
  </si>
  <si>
    <t>2025-08-15 15:34:37</t>
  </si>
  <si>
    <t>833512700641513</t>
  </si>
  <si>
    <t>灰色刺绣;40</t>
  </si>
  <si>
    <t>2025-08-15 12:38:03</t>
  </si>
  <si>
    <t>2025-08-15 19:53:57</t>
  </si>
  <si>
    <t>833504416456937</t>
  </si>
  <si>
    <t>漆皮金跟;38;8CM</t>
  </si>
  <si>
    <t>2025-08-15 12:34:51</t>
  </si>
  <si>
    <t>833499417936105</t>
  </si>
  <si>
    <t>Prada FW21 /普拉达 秋冬新款P家漆皮真皮短靴女厚底切尔西靴圆头马丁靴女靴子复古三角标中筒靴女</t>
  </si>
  <si>
    <t>哑光;40</t>
  </si>
  <si>
    <t>269.00</t>
  </si>
  <si>
    <t>2025-08-14 16:18:14</t>
  </si>
  <si>
    <t>2025-08-14 19:43:36</t>
  </si>
  <si>
    <t>833499416576233</t>
  </si>
  <si>
    <t>Jimmy Cho 系列jc尖头珍珠高跟鞋女jc尖头珍珠高跟凉鞋女jc珍珠高跟鞋细跟jc v口尖头细跟高跟鞋Jc婚鞋JC高跟凉鞋新娘鞋JC珍珠链条中空高跟鞋女宋茜同款珍珠高跟鞋女</t>
  </si>
  <si>
    <t>199.00</t>
  </si>
  <si>
    <t>2025-08-14 16:15:26</t>
  </si>
  <si>
    <t>833491026747625</t>
  </si>
  <si>
    <t>01;39;6.5cm</t>
  </si>
  <si>
    <t>已发货</t>
  </si>
  <si>
    <t>2025-08-14 16:14:48</t>
  </si>
  <si>
    <t>833499008041193</t>
  </si>
  <si>
    <t>37;掌纹深棕色</t>
  </si>
  <si>
    <t>2025-08-14 16:13:45</t>
  </si>
  <si>
    <t>833499491418345</t>
  </si>
  <si>
    <t>驴羽绒樱桃印花魔术贴二舅凉拖鞋25新款老花魔术贴平底凉鞋拖鞋休闲鞋2025款棕色老花魔术贴凉鞋休闲拖鞋经典情侣休闲厚度拖鞋印花沙滩老花海边沙滩度假真皮仙女印花一字拖鞋老花魔术贴休闲拖鞋d非二手</t>
  </si>
  <si>
    <t>棕色;42</t>
  </si>
  <si>
    <t>193.00</t>
  </si>
  <si>
    <t>2025-08-14 16:12:10</t>
  </si>
  <si>
    <t>833499272986857</t>
  </si>
  <si>
    <t>CHANEL香奈儿女鞋2024春夏新款C家法式复古小香风双C字母水钻珍珠链条扣夹趾粗跟凉鞋真皮菱格纹一字扣带中跟罗马鞋小红书爆款现货包邮</t>
  </si>
  <si>
    <t>黑色铁扣;36</t>
  </si>
  <si>
    <t>180.00</t>
  </si>
  <si>
    <t>2025-08-14 16:08:32</t>
  </si>
  <si>
    <t>833498808123625</t>
  </si>
  <si>
    <t>高版本赛*琳2025新款尖头细跟高跟鞋女浅口通勤女鞋气质性感高跟单鞋女法式复古百搭尖头金</t>
  </si>
  <si>
    <t>棕色凉鞋;40</t>
  </si>
  <si>
    <t>2025-08-14 16:07:26</t>
  </si>
  <si>
    <t>833499384021225</t>
  </si>
  <si>
    <t>Valentino.华伦天奴VLogo系列鞋专柜最新金属扣系列 最高版本 细节完美 更加精致耐看 按正品1：1复制 上脚非常修脚型 重点是很好非常好驾驭 不磨脚不累脚 行走神器</t>
  </si>
  <si>
    <t>粉色;40</t>
  </si>
  <si>
    <t>2025-08-14 16:06:56</t>
  </si>
  <si>
    <t>833491406348521</t>
  </si>
  <si>
    <t>2025-08-14 16:03:36</t>
  </si>
  <si>
    <t>833499279081705</t>
  </si>
  <si>
    <t>Chanel 24S早春新款小香风鱼嘴系列拖鞋女香奶奶蝴蝶结鱼嘴高跟拖鞋女小香家蝴蝶结平底拖鞋女小香风鱼嘴蝴蝶结中跟拖鞋女香奶奶蝴蝶结拼色平底拖鞋凉拖鞋女双C家蝴蝶结拖鞋凉鞋拖鞋女</t>
  </si>
  <si>
    <t>白色粗跟;37</t>
  </si>
  <si>
    <t>169.00</t>
  </si>
  <si>
    <t>2025-08-14 16:00:45</t>
  </si>
  <si>
    <t>833491547234537</t>
  </si>
  <si>
    <t>漆皮金跟;37;8CM</t>
  </si>
  <si>
    <t>2025-08-14 16:00:05</t>
  </si>
  <si>
    <t>833499170652393</t>
  </si>
  <si>
    <t>23新款羊毛拖鞋</t>
  </si>
  <si>
    <t>杏色;40</t>
  </si>
  <si>
    <t>2025-08-14 15:58:00</t>
  </si>
  <si>
    <t>833491185721577</t>
  </si>
  <si>
    <t>2025-08-14 15:56:15</t>
  </si>
  <si>
    <t>833499231437033</t>
  </si>
  <si>
    <t>【高版本YSL凉鞋】2023夏季新款一字带性感露趾细跟漆皮字母扣黑色高跟女鞋气质百搭扣带罗马鞋</t>
  </si>
  <si>
    <t>黑色漆皮（金扣）;39;8cm</t>
  </si>
  <si>
    <t>208.00</t>
  </si>
  <si>
    <t>2025-08-14 15:50:51</t>
  </si>
  <si>
    <t>2025-08-14 19:47:38</t>
  </si>
  <si>
    <t>833499114324201</t>
  </si>
  <si>
    <t>圣罗兰25金根系带凉鞋 性感高跟鞋SAINT LAUREN* YSL 25春夏新款金属字母跟方头绑带高跟鞋凉鞋女</t>
  </si>
  <si>
    <t>2025-08-14 15:41:54</t>
  </si>
  <si>
    <t>833498954236137</t>
  </si>
  <si>
    <t>【SAINT LAURENT圣罗兰 ysl跟高跟鞋】2022年春夏新款YSL经典款高跟鞋尖头细跟高跟鞋女圣罗兰高跟鞋ysl高跟鞋高跟鞋女细跟黑色高跟鞋</t>
  </si>
  <si>
    <t>金跟-黑色;37</t>
  </si>
  <si>
    <t>236.99</t>
  </si>
  <si>
    <t>2025-08-14 15:41:24</t>
  </si>
  <si>
    <t>833490752545001</t>
  </si>
  <si>
    <t>小香魔术贴牛仔休闲厚底运动凉鞋女百搭一字带魔术贴厚底沙滩运动凉鞋女百搭牛仔凉鞋一字带魔术贴厚底小香风平底鞋女魔术贴一字带厚底沙滩凉鞋女厚底运动凉鞋女夏季外穿黑色女鞋2025新款魔术贴平底凉鞋</t>
  </si>
  <si>
    <t>黑色;40</t>
  </si>
  <si>
    <t>206.00</t>
  </si>
  <si>
    <t>2025-08-14 15:29:52</t>
  </si>
  <si>
    <t>833490896494825</t>
  </si>
  <si>
    <t>（现货）高版本CELINE 赛琳草编交叉带平底拖鞋凯旋门复古草编织罗马凉鞋一字带沙滩外穿凉拖 凯旋门刺绣麻编真皮一字拖凉拖鞋沙滩平底镂空草编拖鞋字母舒适露趾平底拖鞋女鞋凯旋门草编鞋一字拖鞋凉鞋</t>
  </si>
  <si>
    <t>红棕色;40</t>
  </si>
  <si>
    <t>2025-08-14 15:29:40</t>
  </si>
  <si>
    <t>833490672296169</t>
  </si>
  <si>
    <t>银色;38</t>
  </si>
  <si>
    <t>2025-08-14 15:24:30</t>
  </si>
  <si>
    <t>833498519601385</t>
  </si>
  <si>
    <t>2025-08-14 15:22:51</t>
  </si>
  <si>
    <t>833498373964009</t>
  </si>
  <si>
    <t>黑色【漆皮】;37;8CM</t>
  </si>
  <si>
    <t>2025-08-14 15:07:50</t>
  </si>
  <si>
    <t>833498512179433</t>
  </si>
  <si>
    <t>01;38;6.5cm</t>
  </si>
  <si>
    <t>2025-08-14 15:07:14</t>
  </si>
  <si>
    <t>833498557022441</t>
  </si>
  <si>
    <t>MiuMiu 沙滩拖鞋2023FW秀款锻面皮面平底拖鞋仙女款凉鞋芭蕾舞鞋方头褶皱超软羊皮一字拖鞋凉鞋女</t>
  </si>
  <si>
    <t>白色;38</t>
  </si>
  <si>
    <t>155.00</t>
  </si>
  <si>
    <t>2025-08-14 15:06:42</t>
  </si>
  <si>
    <t>2025-08-14 19:48:39</t>
  </si>
  <si>
    <t>833490505408745</t>
  </si>
  <si>
    <t>白色;39</t>
  </si>
  <si>
    <t>2025-08-14 14:57:44</t>
  </si>
  <si>
    <t>833480653971689</t>
  </si>
  <si>
    <t>黑布;40</t>
  </si>
  <si>
    <t>2025-08-13 17:34:34</t>
  </si>
  <si>
    <t>2025-08-13 19:37:12</t>
  </si>
  <si>
    <t>833479129555177</t>
  </si>
  <si>
    <t>2025-08-13 15:26:02</t>
  </si>
  <si>
    <t>833478955098345</t>
  </si>
  <si>
    <t>41;全棕色</t>
  </si>
  <si>
    <t>2025-08-13 15:25:31</t>
  </si>
  <si>
    <t>833479128654057</t>
  </si>
  <si>
    <t>（现货）高版本BIRKENSTOCK*勃肯拖鞋女夏季外穿仙女森系复古舒适平底凉拖鞋加厚牛皮勃肯鞋2024夏季新款真皮软木厚底凉拖鞋男女同款一字凉拖鞋</t>
  </si>
  <si>
    <t>藕粉;44</t>
  </si>
  <si>
    <t>2025-08-13 15:23:23</t>
  </si>
  <si>
    <t>833479255515369</t>
  </si>
  <si>
    <t>【高品质】华伦天努鞋男女小白鞋原单新款时尚经典头层真牛皮华伦天奴男女鞋vltn鞋男女铆钉鞋运动鞋vltn小白鞋男女鞋</t>
  </si>
  <si>
    <t>红色;36</t>
  </si>
  <si>
    <t>278.62</t>
  </si>
  <si>
    <t>2025-08-13 15:22:42</t>
  </si>
  <si>
    <t>833486865793257</t>
  </si>
  <si>
    <t>裸色单鞋;8.5cm;40</t>
  </si>
  <si>
    <t>2025-08-13 15:21:50</t>
  </si>
  <si>
    <t>833479063544041</t>
  </si>
  <si>
    <t>10;39;6.5cm</t>
  </si>
  <si>
    <t>2025-08-13 15:21:05</t>
  </si>
  <si>
    <t>833486992146665</t>
  </si>
  <si>
    <t>樱桃黑;39</t>
  </si>
  <si>
    <t>2025-08-13 15:20:30</t>
  </si>
  <si>
    <t>833486705836265</t>
  </si>
  <si>
    <t>【Dior迪奥 B30运动鞋】**代购版2022最新款CD家迪家系带CD字母夜光跑鞋休闲鞋德训鞋老爹鞋男女同款情侣款小红书网红爆款超轻柔软舒适时尚复古百搭显瘦增高现货包邮</t>
  </si>
  <si>
    <t>13号色;38</t>
  </si>
  <si>
    <t>488.00</t>
  </si>
  <si>
    <t>2025-08-13 15:19:52</t>
  </si>
  <si>
    <t>833486356824297</t>
  </si>
  <si>
    <t>DIOR迪奥24新款魔术贴电镀凉鞋女鞋厚底鞋拖鞋一脚蹬女士凉拖鞋</t>
  </si>
  <si>
    <t>2025-08-13 15:16:37</t>
  </si>
  <si>
    <t>833486751334633</t>
  </si>
  <si>
    <t>漆皮金跟;36;8CM</t>
  </si>
  <si>
    <t>2025-08-13 15:15:34</t>
  </si>
  <si>
    <t>833486687928553</t>
  </si>
  <si>
    <t>4;40</t>
  </si>
  <si>
    <t>2025-08-13 15:14:24</t>
  </si>
  <si>
    <t>833479141679337</t>
  </si>
  <si>
    <t>39;全白色</t>
  </si>
  <si>
    <t>2025-08-13 15:13:19</t>
  </si>
  <si>
    <t>833479141384425</t>
  </si>
  <si>
    <t>黑色【漆皮】;39;8CM</t>
  </si>
  <si>
    <t>2025-08-13 15:12:49</t>
  </si>
  <si>
    <t>833486248050921</t>
  </si>
  <si>
    <t>GUCC*古奇双G厚底加绒半拖鞋G家情侣款包头男女同款半拖毛毛鞋2023秋冬新款日常休闲平底包头拖居家毛毛拖鞋网红明星同款拖鞋女加绒保暖休闲百搭包头半拖外穿两用包头半拖懒人一脚蹬女鞋双G印花半拖</t>
  </si>
  <si>
    <t>大logo棕;38</t>
  </si>
  <si>
    <t>2025-08-13 15:12:07</t>
  </si>
  <si>
    <t>833478998204649</t>
  </si>
  <si>
    <t>LV 25 村上隆联名 樱桃拖鞋 凉拖路易威登×村上隆  樱桃凉拖鞋 樱桃浅口露趾凉拖鞋 白三彩樱桃跟凉鞋 丹宁牛仔平底拖鞋 凉鞋 高跟拖鞋 小猫跟拖鞋 非二手</t>
  </si>
  <si>
    <t>编织;38</t>
  </si>
  <si>
    <t>2025-08-13 15:12:06</t>
  </si>
  <si>
    <t>833479093051625</t>
  </si>
  <si>
    <t>2025-08-13 15:10:53</t>
  </si>
  <si>
    <t>833486893482217</t>
  </si>
  <si>
    <t>P家Cloudbust Thunder普拉达情侣款变形金刚老爹鞋锯齿透气男女休闲运动鞋厚底增高炸街机车鞋机器人老爹鞋 变形金刚厚底运动鞋 增高运动情侣鞋 女鞋 男鞋</t>
  </si>
  <si>
    <t>368.00</t>
  </si>
  <si>
    <t>2025-08-13 15:09:46</t>
  </si>
  <si>
    <t>833486168080617</t>
  </si>
  <si>
    <t>DIOR迪奥CD家新款Dway经典字母刺绣拖鞋 电绣一字拖鞋粗跟平底拖鞋女鞋现货</t>
  </si>
  <si>
    <t>黑;40</t>
  </si>
  <si>
    <t>2025-08-13 15:09:16</t>
  </si>
  <si>
    <t>833486685815017</t>
  </si>
  <si>
    <t>Chanel 23b新款熊猫鞋 C家新款休闲小白鞋 运动鞋小香小白鞋运动鞋网球Sneakers  小香冲孔小白鞋女 小香风休闲运动鞋女 小香风运动版鞋女 香奶奶鞋休闲板鞋女香黑白熊猫鞋板鞋女</t>
  </si>
  <si>
    <t>黑白;41</t>
  </si>
  <si>
    <t>2025-08-13 15:08:02</t>
  </si>
  <si>
    <t>833478452125929</t>
  </si>
  <si>
    <t>2025-08-13 14:51:03</t>
  </si>
  <si>
    <t>833486570471657</t>
  </si>
  <si>
    <t>24新miu新款德训平底阿甘鞋缪缪*法式阿甘鞋复古经典美拉德训鞋女款复古休闲板鞋运动鞋子miu早春新款德训鞋女真皮复古平底纯色德训阿甘鞋系带休闲运动鞋德训鞋真皮系带平底</t>
  </si>
  <si>
    <t>黑色 ;38</t>
  </si>
  <si>
    <t>2025-08-13 14:49:38</t>
  </si>
  <si>
    <t>833478830514409</t>
  </si>
  <si>
    <t>棕色单鞋;40</t>
  </si>
  <si>
    <t>2025-08-13 14:48:22</t>
  </si>
  <si>
    <t>833486489125097</t>
  </si>
  <si>
    <t>【高版本普拉达金属扣马丁靴】PRADA2021早秋新款弹力圆头女短靴P家三角标机车靴马丁靴厚底平跟网红三角标中筒马丁靴女秋冬英伦风时尚粗跟罗马靴短靴潮短靴女粗跟防滑网红时尚百搭帅气英伦风复古瘦瘦靴</t>
  </si>
  <si>
    <t>2025-08-13 14:46:45</t>
  </si>
  <si>
    <t>2025-08-13 19:38:30</t>
  </si>
  <si>
    <t>833468316983529</t>
  </si>
  <si>
    <t>普拉达Prada家小皮鞋p家乐福鞋女真皮平底欧美百搭单鞋增高显瘦休闲厚底松糕鞋单鞋女</t>
  </si>
  <si>
    <t>40;亮光黑色</t>
  </si>
  <si>
    <t>2025-08-12 19:33:35</t>
  </si>
  <si>
    <t>2025-08-12 20:47:35</t>
  </si>
  <si>
    <t>833468364742889</t>
  </si>
  <si>
    <t>高版本C*L2025新款红底高跟鞋高跟凉鞋蝴蝶结细跟浅口红底高跟鞋尖头侧空浅口高跟鞋女蝴蝶结侧空尖头细跟高跟鞋女春夏新款浅口高跟单鞋酒红色细跟夏新款蝴蝶结高跟鞋女气质尖头后空包头凉鞋</t>
  </si>
  <si>
    <t>黑色凉鞋;40</t>
  </si>
  <si>
    <t>198.00</t>
  </si>
  <si>
    <t>2025-08-12 19:32:02</t>
  </si>
  <si>
    <t>833468460065001</t>
  </si>
  <si>
    <t>周仰杰JIMM* CHO*女士尖头水钻亮片露跟高跟鞋穆勒鞋拖鞋凉鞋女细跟百搭穆勒鞋水钻链条尖头半拖高跟鞋法式穆勒宴会女半拖水钻一字带包头凉鞋绝美凉拖鞋外穿JC高跟鞋尖头包头水钻珍珠一字带凉鞋细跟</t>
  </si>
  <si>
    <t>粉色;38;6.5cm</t>
  </si>
  <si>
    <t>190.00</t>
  </si>
  <si>
    <t>2025-08-12 19:31:10</t>
  </si>
  <si>
    <t>833476372037865</t>
  </si>
  <si>
    <t>38;湖水绿</t>
  </si>
  <si>
    <t>2025-08-12 19:30:55</t>
  </si>
  <si>
    <t>833467703681257</t>
  </si>
  <si>
    <t>高版本G家压纹金扣魔术贴平底凉鞋女古家女士休闲百搭简约休闲凉鞋女真皮魔术贴凉鞋女小香风厚底休闲运动沙滩鞋2024新款春夏小香风平底真皮菱格魔术贴厚底增高罗马凉鞋女外穿厚底沙滩罗马鞋休闲平底凉鞋</t>
  </si>
  <si>
    <t>米白;37</t>
  </si>
  <si>
    <t>2025-08-12 19:30:19</t>
  </si>
  <si>
    <t>833475879928041</t>
  </si>
  <si>
    <t>40;掌纹白色</t>
  </si>
  <si>
    <t>2025-08-12 19:27:11</t>
  </si>
  <si>
    <t>833475059499241</t>
  </si>
  <si>
    <t>01;39;平底</t>
  </si>
  <si>
    <t>2025-08-12 19:26:56</t>
  </si>
  <si>
    <t>833476160602345</t>
  </si>
  <si>
    <t>红色;39</t>
  </si>
  <si>
    <t>2025-08-12 19:26:42</t>
  </si>
  <si>
    <t>833467742298345</t>
  </si>
  <si>
    <t>爱马仕长靴平跟高筒骑士靴Hermes顶级代购版爱马仕2020新款jumping锁扣绑带牛皮长靴经典百搭显瘦一脚蹬中筒靴小</t>
  </si>
  <si>
    <t>麻布;38</t>
  </si>
  <si>
    <t>253.00</t>
  </si>
  <si>
    <t>2025-08-12 19:07:49</t>
  </si>
  <si>
    <t>833475837346025</t>
  </si>
  <si>
    <t>黑色单鞋;8.5cm;39</t>
  </si>
  <si>
    <t>200.00</t>
  </si>
  <si>
    <t>2025-08-12 19:05:59</t>
  </si>
  <si>
    <t>833475916431593</t>
  </si>
  <si>
    <t>白色;41</t>
  </si>
  <si>
    <t>203.00</t>
  </si>
  <si>
    <t>2025-08-12 19:05:33</t>
  </si>
  <si>
    <t>833475450781929</t>
  </si>
  <si>
    <t>1;39</t>
  </si>
  <si>
    <t>2025-08-12 18:47:58</t>
  </si>
  <si>
    <t>833475561849065</t>
  </si>
  <si>
    <t>41;牛仔蓝</t>
  </si>
  <si>
    <t>163.00</t>
  </si>
  <si>
    <t>2025-08-12 18:47:39</t>
  </si>
  <si>
    <t>833467506548969</t>
  </si>
  <si>
    <t>香槟;39;6.5cm</t>
  </si>
  <si>
    <t>2025-08-12 18:44:01</t>
  </si>
  <si>
    <t>833475702096105</t>
  </si>
  <si>
    <t>173.00</t>
  </si>
  <si>
    <t>2025-08-12 18:43:51</t>
  </si>
  <si>
    <t>833475071099113</t>
  </si>
  <si>
    <t>2025-08-12 18:29:24</t>
  </si>
  <si>
    <t>833467577999593</t>
  </si>
  <si>
    <t>小香杏粗跟;37</t>
  </si>
  <si>
    <t>154.00</t>
  </si>
  <si>
    <t>2025-08-12 18:22:47</t>
  </si>
  <si>
    <t>833467514609897</t>
  </si>
  <si>
    <t>37;全黑色</t>
  </si>
  <si>
    <t>133.00</t>
  </si>
  <si>
    <t>2025-08-12 18:21:36</t>
  </si>
  <si>
    <t>833467464769769</t>
  </si>
  <si>
    <t>（现货）高版本小香一字带玛丽珍低平底单鞋小香玛丽珍仙女风浅口单鞋2024新款一字带平底单鞋女芭蕾舞鞋小香风夏季新款真皮公主女鞋软底玛丽珍单鞋女鞋子平底芭蕾舞鞋外穿一字浅口女真皮平底纯色一字带芭蕾舞鞋</t>
  </si>
  <si>
    <t>2025-08-12 18:18:36</t>
  </si>
  <si>
    <t>2025-08-12 20:49:02</t>
  </si>
  <si>
    <t>833456787112169</t>
  </si>
  <si>
    <t>2025-08-11 19:41:34</t>
  </si>
  <si>
    <t>2025-08-11 20:23:20</t>
  </si>
  <si>
    <t>833449019908329</t>
  </si>
  <si>
    <t>16号色;42</t>
  </si>
  <si>
    <t>473.00</t>
  </si>
  <si>
    <t>2025-08-11 19:39:09</t>
  </si>
  <si>
    <t>833449669714153</t>
  </si>
  <si>
    <t>14;40;10cm</t>
  </si>
  <si>
    <t>2025-08-11 19:38:04</t>
  </si>
  <si>
    <t>833448597070057</t>
  </si>
  <si>
    <t>金色;36</t>
  </si>
  <si>
    <t>303.00</t>
  </si>
  <si>
    <t>2025-08-11 19:36:19</t>
  </si>
  <si>
    <t>833449683558633</t>
  </si>
  <si>
    <t>2025-08-11 19:33:15</t>
  </si>
  <si>
    <t>833449221595369</t>
  </si>
  <si>
    <t>香槟;36;6.5cm</t>
  </si>
  <si>
    <t>2025-08-11 19:23:04</t>
  </si>
  <si>
    <t>833457187733737</t>
  </si>
  <si>
    <t>黑色单鞋;7.5cm;37</t>
  </si>
  <si>
    <t>2025-08-11 19:06:05</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</si>
</sst>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2">
    <font>
      <sz val="11"/>
      <color theme="1"/>
      <name val="宋体"/>
      <charset val="134"/>
      <scheme val="minor"/>
    </font>
    <font>
      <b/>
      <sz val="11"/>
      <color theme="1"/>
      <name val="宋体"/>
      <charset val="134"/>
      <scheme val="minor"/>
    </font>
    <font>
      <sz val="11"/>
      <color theme="1"/>
      <name val="宋体"/>
      <charset val="134"/>
      <scheme val="minor"/>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43" fontId="2" fillId="0" borderId="0" applyFont="0" applyFill="0" applyBorder="0" applyAlignment="0" applyProtection="0">
      <alignment vertical="center"/>
    </xf>
    <xf numFmtId="44" fontId="2" fillId="0" borderId="0" applyFont="0" applyFill="0" applyBorder="0" applyAlignment="0" applyProtection="0">
      <alignment vertical="center"/>
    </xf>
    <xf numFmtId="9" fontId="2" fillId="0" borderId="0" applyFont="0" applyFill="0" applyBorder="0" applyAlignment="0" applyProtection="0">
      <alignment vertical="center"/>
    </xf>
    <xf numFmtId="41" fontId="2" fillId="0" borderId="0" applyFont="0" applyFill="0" applyBorder="0" applyAlignment="0" applyProtection="0">
      <alignment vertical="center"/>
    </xf>
    <xf numFmtId="42" fontId="2" fillId="0" borderId="0" applyFont="0" applyFill="0" applyBorder="0" applyAlignment="0" applyProtection="0">
      <alignment vertical="center"/>
    </xf>
    <xf numFmtId="0" fontId="3" fillId="0" borderId="0" applyNumberFormat="0" applyFill="0" applyBorder="0" applyAlignment="0" applyProtection="0">
      <alignment vertical="center"/>
    </xf>
    <xf numFmtId="0" fontId="4" fillId="0" borderId="0" applyNumberFormat="0" applyFill="0" applyBorder="0" applyAlignment="0" applyProtection="0">
      <alignment vertical="center"/>
    </xf>
    <xf numFmtId="0" fontId="2" fillId="2" borderId="2" applyNumberFormat="0" applyFont="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3" applyNumberFormat="0" applyFill="0" applyAlignment="0" applyProtection="0">
      <alignment vertical="center"/>
    </xf>
    <xf numFmtId="0" fontId="9" fillId="0" borderId="3" applyNumberFormat="0" applyFill="0" applyAlignment="0" applyProtection="0">
      <alignment vertical="center"/>
    </xf>
    <xf numFmtId="0" fontId="10" fillId="0" borderId="4" applyNumberFormat="0" applyFill="0" applyAlignment="0" applyProtection="0">
      <alignment vertical="center"/>
    </xf>
    <xf numFmtId="0" fontId="10" fillId="0" borderId="0" applyNumberFormat="0" applyFill="0" applyBorder="0" applyAlignment="0" applyProtection="0">
      <alignment vertical="center"/>
    </xf>
    <xf numFmtId="0" fontId="11" fillId="3" borderId="5" applyNumberFormat="0" applyAlignment="0" applyProtection="0">
      <alignment vertical="center"/>
    </xf>
    <xf numFmtId="0" fontId="12" fillId="4" borderId="6" applyNumberFormat="0" applyAlignment="0" applyProtection="0">
      <alignment vertical="center"/>
    </xf>
    <xf numFmtId="0" fontId="13" fillId="4" borderId="5" applyNumberFormat="0" applyAlignment="0" applyProtection="0">
      <alignment vertical="center"/>
    </xf>
    <xf numFmtId="0" fontId="14" fillId="5" borderId="7" applyNumberFormat="0" applyAlignment="0" applyProtection="0">
      <alignment vertical="center"/>
    </xf>
    <xf numFmtId="0" fontId="15" fillId="0" borderId="8" applyNumberFormat="0" applyFill="0" applyAlignment="0" applyProtection="0">
      <alignment vertical="center"/>
    </xf>
    <xf numFmtId="0" fontId="16" fillId="0" borderId="9" applyNumberFormat="0" applyFill="0" applyAlignment="0" applyProtection="0">
      <alignment vertical="center"/>
    </xf>
    <xf numFmtId="0" fontId="17" fillId="6" borderId="0" applyNumberFormat="0" applyBorder="0" applyAlignment="0" applyProtection="0">
      <alignment vertical="center"/>
    </xf>
    <xf numFmtId="0" fontId="18" fillId="7" borderId="0" applyNumberFormat="0" applyBorder="0" applyAlignment="0" applyProtection="0">
      <alignment vertical="center"/>
    </xf>
    <xf numFmtId="0" fontId="19" fillId="8" borderId="0" applyNumberFormat="0" applyBorder="0" applyAlignment="0" applyProtection="0">
      <alignment vertical="center"/>
    </xf>
    <xf numFmtId="0" fontId="20" fillId="9" borderId="0" applyNumberFormat="0" applyBorder="0" applyAlignment="0" applyProtection="0">
      <alignment vertical="center"/>
    </xf>
    <xf numFmtId="0" fontId="21" fillId="10" borderId="0" applyNumberFormat="0" applyBorder="0" applyAlignment="0" applyProtection="0">
      <alignment vertical="center"/>
    </xf>
    <xf numFmtId="0" fontId="21" fillId="11" borderId="0" applyNumberFormat="0" applyBorder="0" applyAlignment="0" applyProtection="0">
      <alignment vertical="center"/>
    </xf>
    <xf numFmtId="0" fontId="20" fillId="12" borderId="0" applyNumberFormat="0" applyBorder="0" applyAlignment="0" applyProtection="0">
      <alignment vertical="center"/>
    </xf>
    <xf numFmtId="0" fontId="20" fillId="13" borderId="0" applyNumberFormat="0" applyBorder="0" applyAlignment="0" applyProtection="0">
      <alignment vertical="center"/>
    </xf>
    <xf numFmtId="0" fontId="21" fillId="14" borderId="0" applyNumberFormat="0" applyBorder="0" applyAlignment="0" applyProtection="0">
      <alignment vertical="center"/>
    </xf>
    <xf numFmtId="0" fontId="21" fillId="15" borderId="0" applyNumberFormat="0" applyBorder="0" applyAlignment="0" applyProtection="0">
      <alignment vertical="center"/>
    </xf>
    <xf numFmtId="0" fontId="20" fillId="16" borderId="0" applyNumberFormat="0" applyBorder="0" applyAlignment="0" applyProtection="0">
      <alignment vertical="center"/>
    </xf>
    <xf numFmtId="0" fontId="20" fillId="17" borderId="0" applyNumberFormat="0" applyBorder="0" applyAlignment="0" applyProtection="0">
      <alignment vertical="center"/>
    </xf>
    <xf numFmtId="0" fontId="21" fillId="18" borderId="0" applyNumberFormat="0" applyBorder="0" applyAlignment="0" applyProtection="0">
      <alignment vertical="center"/>
    </xf>
    <xf numFmtId="0" fontId="21" fillId="19" borderId="0" applyNumberFormat="0" applyBorder="0" applyAlignment="0" applyProtection="0">
      <alignment vertical="center"/>
    </xf>
    <xf numFmtId="0" fontId="20" fillId="20" borderId="0" applyNumberFormat="0" applyBorder="0" applyAlignment="0" applyProtection="0">
      <alignment vertical="center"/>
    </xf>
    <xf numFmtId="0" fontId="20" fillId="21" borderId="0" applyNumberFormat="0" applyBorder="0" applyAlignment="0" applyProtection="0">
      <alignment vertical="center"/>
    </xf>
    <xf numFmtId="0" fontId="21" fillId="22" borderId="0" applyNumberFormat="0" applyBorder="0" applyAlignment="0" applyProtection="0">
      <alignment vertical="center"/>
    </xf>
    <xf numFmtId="0" fontId="21" fillId="23" borderId="0" applyNumberFormat="0" applyBorder="0" applyAlignment="0" applyProtection="0">
      <alignment vertical="center"/>
    </xf>
    <xf numFmtId="0" fontId="20" fillId="24" borderId="0" applyNumberFormat="0" applyBorder="0" applyAlignment="0" applyProtection="0">
      <alignment vertical="center"/>
    </xf>
    <xf numFmtId="0" fontId="20" fillId="25" borderId="0" applyNumberFormat="0" applyBorder="0" applyAlignment="0" applyProtection="0">
      <alignment vertical="center"/>
    </xf>
    <xf numFmtId="0" fontId="21" fillId="26" borderId="0" applyNumberFormat="0" applyBorder="0" applyAlignment="0" applyProtection="0">
      <alignment vertical="center"/>
    </xf>
    <xf numFmtId="0" fontId="21" fillId="27" borderId="0" applyNumberFormat="0" applyBorder="0" applyAlignment="0" applyProtection="0">
      <alignment vertical="center"/>
    </xf>
    <xf numFmtId="0" fontId="20" fillId="28" borderId="0" applyNumberFormat="0" applyBorder="0" applyAlignment="0" applyProtection="0">
      <alignment vertical="center"/>
    </xf>
    <xf numFmtId="0" fontId="20" fillId="29" borderId="0" applyNumberFormat="0" applyBorder="0" applyAlignment="0" applyProtection="0">
      <alignment vertical="center"/>
    </xf>
    <xf numFmtId="0" fontId="21" fillId="30" borderId="0" applyNumberFormat="0" applyBorder="0" applyAlignment="0" applyProtection="0">
      <alignment vertical="center"/>
    </xf>
    <xf numFmtId="0" fontId="21" fillId="31" borderId="0" applyNumberFormat="0" applyBorder="0" applyAlignment="0" applyProtection="0">
      <alignment vertical="center"/>
    </xf>
    <xf numFmtId="0" fontId="20" fillId="32" borderId="0" applyNumberFormat="0" applyBorder="0" applyAlignment="0" applyProtection="0">
      <alignment vertical="center"/>
    </xf>
  </cellStyleXfs>
  <cellXfs count="3">
    <xf numFmtId="0" fontId="0" fillId="0" borderId="0" xfId="0"/>
    <xf numFmtId="0" fontId="0" fillId="0" borderId="0" xfId="0" applyAlignment="1">
      <alignment horizontal="left" vertical="center"/>
    </xf>
    <xf numFmtId="0" fontId="1" fillId="0" borderId="1" xfId="0" applyFont="1" applyBorder="1" applyAlignment="1">
      <alignment horizontal="center" vertical="top"/>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0" Type="http://schemas.openxmlformats.org/officeDocument/2006/relationships/image" Target="media/image110.png"/><Relationship Id="rId11" Type="http://schemas.openxmlformats.org/officeDocument/2006/relationships/image" Target="media/image11.png"/><Relationship Id="rId109" Type="http://schemas.openxmlformats.org/officeDocument/2006/relationships/image" Target="media/image109.png"/><Relationship Id="rId108" Type="http://schemas.openxmlformats.org/officeDocument/2006/relationships/image" Target="media/image108.png"/><Relationship Id="rId107" Type="http://schemas.openxmlformats.org/officeDocument/2006/relationships/image" Target="media/image107.png"/><Relationship Id="rId106" Type="http://schemas.openxmlformats.org/officeDocument/2006/relationships/image" Target="media/image106.png"/><Relationship Id="rId105" Type="http://schemas.openxmlformats.org/officeDocument/2006/relationships/image" Target="media/image105.png"/><Relationship Id="rId104" Type="http://schemas.openxmlformats.org/officeDocument/2006/relationships/image" Target="media/image104.png"/><Relationship Id="rId103" Type="http://schemas.openxmlformats.org/officeDocument/2006/relationships/image" Target="media/image103.png"/><Relationship Id="rId102" Type="http://schemas.openxmlformats.org/officeDocument/2006/relationships/image" Target="media/image102.png"/><Relationship Id="rId101" Type="http://schemas.openxmlformats.org/officeDocument/2006/relationships/image" Target="media/image10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5" Type="http://schemas.openxmlformats.org/officeDocument/2006/relationships/styles" Target="styles.xml"/><Relationship Id="rId4" Type="http://www.wps.cn/officeDocument/2020/cellImage" Target="cellimages.xml"/><Relationship Id="rId3" Type="http://schemas.openxmlformats.org/officeDocument/2006/relationships/sharedStrings" Target="sharedString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11"/>
  <sheetViews>
    <sheetView tabSelected="1" workbookViewId="0">
      <selection activeCell="E2" sqref="E2"/>
    </sheetView>
  </sheetViews>
  <sheetFormatPr defaultColWidth="9" defaultRowHeight="14" outlineLevelCol="7"/>
  <cols>
    <col min="1" max="7" width="22.7090909090909" style="1" customWidth="1"/>
    <col min="8" max="8" width="19.5363636363636" customWidth="1"/>
  </cols>
  <sheetData>
    <row r="1" spans="1:8">
      <c r="A1" s="2" t="s">
        <v>0</v>
      </c>
      <c r="B1" s="2" t="s">
        <v>1</v>
      </c>
      <c r="C1" s="2" t="s">
        <v>2</v>
      </c>
      <c r="D1" s="2" t="s">
        <v>3</v>
      </c>
      <c r="E1" s="2" t="s">
        <v>4</v>
      </c>
      <c r="F1" s="2" t="s">
        <v>5</v>
      </c>
      <c r="G1" s="2" t="s">
        <v>6</v>
      </c>
      <c r="H1" t="s">
        <v>7</v>
      </c>
    </row>
    <row r="2" ht="289.4" spans="1:8">
      <c r="A2" s="1" t="s">
        <v>8</v>
      </c>
      <c r="B2" s="1" t="s">
        <v>9</v>
      </c>
      <c r="C2" s="1" t="s">
        <v>10</v>
      </c>
      <c r="D2" s="1" t="s">
        <v>11</v>
      </c>
      <c r="E2" s="1" t="s">
        <v>12</v>
      </c>
      <c r="F2" s="1" t="s">
        <v>13</v>
      </c>
      <c r="G2" s="1" t="s">
        <v>14</v>
      </c>
      <c r="H2" t="str">
        <f>_xlfn.DISPIMG("ID_BAD18935CB944B019CE60A7F1EB846A6",1)</f>
        <v>=DISPIMG("ID_BAD18935CB944B019CE60A7F1EB846A6",1)</v>
      </c>
    </row>
    <row r="3" ht="289.4" spans="1:8">
      <c r="A3" s="1" t="s">
        <v>15</v>
      </c>
      <c r="B3" s="1" t="s">
        <v>16</v>
      </c>
      <c r="C3" s="1" t="s">
        <v>17</v>
      </c>
      <c r="D3" s="1" t="s">
        <v>11</v>
      </c>
      <c r="E3" s="1" t="s">
        <v>18</v>
      </c>
      <c r="F3" s="1" t="s">
        <v>19</v>
      </c>
      <c r="G3" s="1" t="s">
        <v>14</v>
      </c>
      <c r="H3" t="str">
        <f>_xlfn.DISPIMG("ID_8BF6D69B326B42C3AE75A9CE5AE5A6EB",1)</f>
        <v>=DISPIMG("ID_8BF6D69B326B42C3AE75A9CE5AE5A6EB",1)</v>
      </c>
    </row>
    <row r="4" ht="289.4" spans="1:8">
      <c r="A4" s="1" t="s">
        <v>20</v>
      </c>
      <c r="B4" s="1" t="s">
        <v>21</v>
      </c>
      <c r="C4" s="1" t="s">
        <v>22</v>
      </c>
      <c r="D4" s="1" t="s">
        <v>11</v>
      </c>
      <c r="E4" s="1" t="s">
        <v>23</v>
      </c>
      <c r="F4" s="1" t="s">
        <v>24</v>
      </c>
      <c r="G4" s="1" t="s">
        <v>14</v>
      </c>
      <c r="H4" t="str">
        <f>_xlfn.DISPIMG("ID_99D5BA40714E4C739C87C48C11BEAC58",1)</f>
        <v>=DISPIMG("ID_99D5BA40714E4C739C87C48C11BEAC58",1)</v>
      </c>
    </row>
    <row r="5" ht="289.4" spans="1:8">
      <c r="A5" s="1" t="s">
        <v>25</v>
      </c>
      <c r="B5" s="1" t="s">
        <v>26</v>
      </c>
      <c r="C5" s="1" t="s">
        <v>27</v>
      </c>
      <c r="D5" s="1" t="s">
        <v>11</v>
      </c>
      <c r="E5" s="1" t="s">
        <v>28</v>
      </c>
      <c r="F5" s="1" t="s">
        <v>29</v>
      </c>
      <c r="G5" s="1" t="s">
        <v>14</v>
      </c>
      <c r="H5" t="str">
        <f>_xlfn.DISPIMG("ID_0D5DBB33D1404F628883EEA4F3979830",1)</f>
        <v>=DISPIMG("ID_0D5DBB33D1404F628883EEA4F3979830",1)</v>
      </c>
    </row>
    <row r="6" ht="289.4" spans="1:8">
      <c r="A6" s="1" t="s">
        <v>30</v>
      </c>
      <c r="B6" s="1" t="s">
        <v>31</v>
      </c>
      <c r="C6" s="1" t="s">
        <v>32</v>
      </c>
      <c r="D6" s="1" t="s">
        <v>11</v>
      </c>
      <c r="E6" s="1" t="s">
        <v>33</v>
      </c>
      <c r="F6" s="1" t="s">
        <v>34</v>
      </c>
      <c r="G6" s="1" t="s">
        <v>14</v>
      </c>
      <c r="H6" t="str">
        <f>_xlfn.DISPIMG("ID_6620784DFA7944B99F6106F16DF46E60",1)</f>
        <v>=DISPIMG("ID_6620784DFA7944B99F6106F16DF46E60",1)</v>
      </c>
    </row>
    <row r="7" ht="289.4" spans="1:8">
      <c r="A7" s="1" t="s">
        <v>35</v>
      </c>
      <c r="B7" s="1" t="s">
        <v>36</v>
      </c>
      <c r="C7" s="1" t="s">
        <v>37</v>
      </c>
      <c r="D7" s="1" t="s">
        <v>11</v>
      </c>
      <c r="E7" s="1" t="s">
        <v>38</v>
      </c>
      <c r="F7" s="1" t="s">
        <v>39</v>
      </c>
      <c r="G7" s="1" t="s">
        <v>14</v>
      </c>
      <c r="H7" t="str">
        <f>_xlfn.DISPIMG("ID_7D8CC8FCF2CE467DA969F57D736868FE",1)</f>
        <v>=DISPIMG("ID_7D8CC8FCF2CE467DA969F57D736868FE",1)</v>
      </c>
    </row>
    <row r="8" ht="289.4" spans="1:8">
      <c r="A8" s="1" t="s">
        <v>40</v>
      </c>
      <c r="B8" s="1" t="s">
        <v>41</v>
      </c>
      <c r="C8" s="1" t="s">
        <v>42</v>
      </c>
      <c r="D8" s="1" t="s">
        <v>11</v>
      </c>
      <c r="E8" s="1" t="s">
        <v>43</v>
      </c>
      <c r="F8" s="1" t="s">
        <v>44</v>
      </c>
      <c r="G8" s="1" t="s">
        <v>14</v>
      </c>
      <c r="H8" t="str">
        <f>_xlfn.DISPIMG("ID_51A097ECD7674AE0BA842663BAD9738E",1)</f>
        <v>=DISPIMG("ID_51A097ECD7674AE0BA842663BAD9738E",1)</v>
      </c>
    </row>
    <row r="9" ht="289.4" spans="1:8">
      <c r="A9" s="1" t="s">
        <v>45</v>
      </c>
      <c r="B9" s="1" t="s">
        <v>46</v>
      </c>
      <c r="C9" s="1" t="s">
        <v>47</v>
      </c>
      <c r="D9" s="1" t="s">
        <v>11</v>
      </c>
      <c r="E9" s="1" t="s">
        <v>48</v>
      </c>
      <c r="F9" s="1" t="s">
        <v>49</v>
      </c>
      <c r="G9" s="1" t="s">
        <v>14</v>
      </c>
      <c r="H9" t="str">
        <f>_xlfn.DISPIMG("ID_244CE7F8B69C4B38BF5B90AE4085ED68",1)</f>
        <v>=DISPIMG("ID_244CE7F8B69C4B38BF5B90AE4085ED68",1)</v>
      </c>
    </row>
    <row r="10" ht="289.4" spans="1:8">
      <c r="A10" s="1" t="s">
        <v>50</v>
      </c>
      <c r="B10" s="1" t="s">
        <v>51</v>
      </c>
      <c r="C10" s="1" t="s">
        <v>52</v>
      </c>
      <c r="D10" s="1" t="s">
        <v>11</v>
      </c>
      <c r="E10" s="1" t="s">
        <v>53</v>
      </c>
      <c r="F10" s="1" t="s">
        <v>54</v>
      </c>
      <c r="G10" s="1" t="s">
        <v>14</v>
      </c>
      <c r="H10" t="str">
        <f>_xlfn.DISPIMG("ID_F5BD81EE416649FC8F8AEEA3CC6D812A",1)</f>
        <v>=DISPIMG("ID_F5BD81EE416649FC8F8AEEA3CC6D812A",1)</v>
      </c>
    </row>
    <row r="11" ht="289.4" spans="1:8">
      <c r="A11" s="1" t="s">
        <v>55</v>
      </c>
      <c r="B11" s="1" t="s">
        <v>31</v>
      </c>
      <c r="C11" s="1" t="s">
        <v>56</v>
      </c>
      <c r="D11" s="1" t="s">
        <v>11</v>
      </c>
      <c r="E11" s="1" t="s">
        <v>33</v>
      </c>
      <c r="F11" s="1" t="s">
        <v>57</v>
      </c>
      <c r="G11" s="1" t="s">
        <v>14</v>
      </c>
      <c r="H11" t="str">
        <f>_xlfn.DISPIMG("ID_E8D779D04F8E4337B682D86B595B59A8",1)</f>
        <v>=DISPIMG("ID_E8D779D04F8E4337B682D86B595B59A8",1)</v>
      </c>
    </row>
    <row r="12" ht="289.4" spans="1:8">
      <c r="A12" s="1" t="s">
        <v>58</v>
      </c>
      <c r="B12" s="1" t="s">
        <v>59</v>
      </c>
      <c r="C12" s="1" t="s">
        <v>60</v>
      </c>
      <c r="D12" s="1" t="s">
        <v>11</v>
      </c>
      <c r="E12" s="1" t="s">
        <v>61</v>
      </c>
      <c r="F12" s="1" t="s">
        <v>62</v>
      </c>
      <c r="G12" s="1" t="s">
        <v>14</v>
      </c>
      <c r="H12" t="str">
        <f>_xlfn.DISPIMG("ID_3CAF9324FB55403CB6629C4F8EE2BDB8",1)</f>
        <v>=DISPIMG("ID_3CAF9324FB55403CB6629C4F8EE2BDB8",1)</v>
      </c>
    </row>
    <row r="13" ht="289.4" spans="1:8">
      <c r="A13" s="1" t="s">
        <v>63</v>
      </c>
      <c r="B13" s="1" t="s">
        <v>46</v>
      </c>
      <c r="C13" s="1" t="s">
        <v>64</v>
      </c>
      <c r="D13" s="1" t="s">
        <v>11</v>
      </c>
      <c r="E13" s="1" t="s">
        <v>48</v>
      </c>
      <c r="F13" s="1" t="s">
        <v>65</v>
      </c>
      <c r="G13" s="1" t="s">
        <v>14</v>
      </c>
      <c r="H13" t="str">
        <f>_xlfn.DISPIMG("ID_89C44BBAC56E49D8AF59B77D7E8D2DBE",1)</f>
        <v>=DISPIMG("ID_89C44BBAC56E49D8AF59B77D7E8D2DBE",1)</v>
      </c>
    </row>
    <row r="14" ht="289.4" spans="1:8">
      <c r="A14" s="1" t="s">
        <v>66</v>
      </c>
      <c r="B14" s="1" t="s">
        <v>67</v>
      </c>
      <c r="C14" s="1" t="s">
        <v>68</v>
      </c>
      <c r="D14" s="1" t="s">
        <v>11</v>
      </c>
      <c r="E14" s="1" t="s">
        <v>69</v>
      </c>
      <c r="F14" s="1" t="s">
        <v>70</v>
      </c>
      <c r="G14" s="1" t="s">
        <v>14</v>
      </c>
      <c r="H14" t="str">
        <f>_xlfn.DISPIMG("ID_053C44C37E434F599E5F7F9F23A880DA",1)</f>
        <v>=DISPIMG("ID_053C44C37E434F599E5F7F9F23A880DA",1)</v>
      </c>
    </row>
    <row r="15" ht="289.4" spans="1:8">
      <c r="A15" s="1" t="s">
        <v>71</v>
      </c>
      <c r="B15" s="1" t="s">
        <v>72</v>
      </c>
      <c r="C15" s="1" t="s">
        <v>73</v>
      </c>
      <c r="D15" s="1" t="s">
        <v>11</v>
      </c>
      <c r="E15" s="1" t="s">
        <v>18</v>
      </c>
      <c r="F15" s="1" t="s">
        <v>74</v>
      </c>
      <c r="G15" s="1" t="s">
        <v>14</v>
      </c>
      <c r="H15" t="str">
        <f>_xlfn.DISPIMG("ID_1B380B0EA774434DA81154FD8F9E6681",1)</f>
        <v>=DISPIMG("ID_1B380B0EA774434DA81154FD8F9E6681",1)</v>
      </c>
    </row>
    <row r="16" ht="289.4" spans="1:8">
      <c r="A16" s="1" t="s">
        <v>75</v>
      </c>
      <c r="B16" s="1" t="s">
        <v>76</v>
      </c>
      <c r="C16" s="1" t="s">
        <v>77</v>
      </c>
      <c r="D16" s="1" t="s">
        <v>11</v>
      </c>
      <c r="E16" s="1" t="s">
        <v>78</v>
      </c>
      <c r="F16" s="1" t="s">
        <v>79</v>
      </c>
      <c r="G16" s="1" t="s">
        <v>14</v>
      </c>
      <c r="H16" t="str">
        <f>_xlfn.DISPIMG("ID_3881FAA1A5F4413181885956570950C6",1)</f>
        <v>=DISPIMG("ID_3881FAA1A5F4413181885956570950C6",1)</v>
      </c>
    </row>
    <row r="17" ht="289.4" spans="1:8">
      <c r="A17" s="1" t="s">
        <v>80</v>
      </c>
      <c r="B17" s="1" t="s">
        <v>81</v>
      </c>
      <c r="C17" s="1" t="s">
        <v>82</v>
      </c>
      <c r="D17" s="1" t="s">
        <v>11</v>
      </c>
      <c r="E17" s="1" t="s">
        <v>23</v>
      </c>
      <c r="F17" s="1" t="s">
        <v>83</v>
      </c>
      <c r="G17" s="1" t="s">
        <v>14</v>
      </c>
      <c r="H17" t="str">
        <f>_xlfn.DISPIMG("ID_EFFA5E3036EB4B59A622FBAA3D7E0353",1)</f>
        <v>=DISPIMG("ID_EFFA5E3036EB4B59A622FBAA3D7E0353",1)</v>
      </c>
    </row>
    <row r="18" ht="289.4" spans="1:8">
      <c r="A18" s="1" t="s">
        <v>84</v>
      </c>
      <c r="B18" s="1" t="s">
        <v>85</v>
      </c>
      <c r="C18" s="1" t="s">
        <v>86</v>
      </c>
      <c r="D18" s="1" t="s">
        <v>11</v>
      </c>
      <c r="E18" s="1" t="s">
        <v>87</v>
      </c>
      <c r="F18" s="1" t="s">
        <v>88</v>
      </c>
      <c r="G18" s="1" t="s">
        <v>14</v>
      </c>
      <c r="H18" t="str">
        <f>_xlfn.DISPIMG("ID_3AA33FC20C044708AEDDF365DF06401F",1)</f>
        <v>=DISPIMG("ID_3AA33FC20C044708AEDDF365DF06401F",1)</v>
      </c>
    </row>
    <row r="19" ht="289.4" spans="1:8">
      <c r="A19" s="1" t="s">
        <v>89</v>
      </c>
      <c r="B19" s="1" t="s">
        <v>90</v>
      </c>
      <c r="C19" s="1" t="s">
        <v>91</v>
      </c>
      <c r="D19" s="1" t="s">
        <v>11</v>
      </c>
      <c r="E19" s="1" t="s">
        <v>92</v>
      </c>
      <c r="F19" s="1" t="s">
        <v>93</v>
      </c>
      <c r="G19" s="1" t="s">
        <v>14</v>
      </c>
      <c r="H19" t="str">
        <f>_xlfn.DISPIMG("ID_C428F7C979314ECE99C6F776BF871AB7",1)</f>
        <v>=DISPIMG("ID_C428F7C979314ECE99C6F776BF871AB7",1)</v>
      </c>
    </row>
    <row r="20" ht="289.4" spans="1:8">
      <c r="A20" s="1" t="s">
        <v>94</v>
      </c>
      <c r="B20" s="1" t="s">
        <v>21</v>
      </c>
      <c r="C20" s="1" t="s">
        <v>95</v>
      </c>
      <c r="D20" s="1" t="s">
        <v>11</v>
      </c>
      <c r="E20" s="1" t="s">
        <v>23</v>
      </c>
      <c r="F20" s="1" t="s">
        <v>96</v>
      </c>
      <c r="G20" s="1" t="s">
        <v>14</v>
      </c>
      <c r="H20" t="str">
        <f>_xlfn.DISPIMG("ID_5C0F282326BC4C1CA627FE3BB75AC1D1",1)</f>
        <v>=DISPIMG("ID_5C0F282326BC4C1CA627FE3BB75AC1D1",1)</v>
      </c>
    </row>
    <row r="21" ht="289.4" spans="1:8">
      <c r="A21" s="1" t="s">
        <v>97</v>
      </c>
      <c r="B21" s="1" t="s">
        <v>98</v>
      </c>
      <c r="C21" s="1" t="s">
        <v>99</v>
      </c>
      <c r="D21" s="1" t="s">
        <v>11</v>
      </c>
      <c r="E21" s="1" t="s">
        <v>23</v>
      </c>
      <c r="F21" s="1" t="s">
        <v>100</v>
      </c>
      <c r="G21" s="1" t="s">
        <v>14</v>
      </c>
      <c r="H21" t="str">
        <f>_xlfn.DISPIMG("ID_53D6260E38B742AAA11AC50C014CA8DF",1)</f>
        <v>=DISPIMG("ID_53D6260E38B742AAA11AC50C014CA8DF",1)</v>
      </c>
    </row>
    <row r="22" ht="289.4" spans="1:8">
      <c r="A22" s="1" t="s">
        <v>101</v>
      </c>
      <c r="B22" s="1" t="s">
        <v>102</v>
      </c>
      <c r="C22" s="1" t="s">
        <v>103</v>
      </c>
      <c r="D22" s="1" t="s">
        <v>11</v>
      </c>
      <c r="E22" s="1" t="s">
        <v>104</v>
      </c>
      <c r="F22" s="1" t="s">
        <v>105</v>
      </c>
      <c r="G22" s="1" t="s">
        <v>106</v>
      </c>
      <c r="H22" t="str">
        <f>_xlfn.DISPIMG("ID_1BFF8E1363894D348765E5D02D6C8BCE",1)</f>
        <v>=DISPIMG("ID_1BFF8E1363894D348765E5D02D6C8BCE",1)</v>
      </c>
    </row>
    <row r="23" ht="289.4" spans="1:8">
      <c r="A23" s="1" t="s">
        <v>107</v>
      </c>
      <c r="B23" s="1" t="s">
        <v>108</v>
      </c>
      <c r="C23" s="1" t="s">
        <v>109</v>
      </c>
      <c r="D23" s="1" t="s">
        <v>11</v>
      </c>
      <c r="E23" s="1" t="s">
        <v>110</v>
      </c>
      <c r="F23" s="1" t="s">
        <v>111</v>
      </c>
      <c r="G23" s="1" t="s">
        <v>106</v>
      </c>
      <c r="H23" t="str">
        <f>_xlfn.DISPIMG("ID_351E638D103F490EA591B3C0EC8D0C78",1)</f>
        <v>=DISPIMG("ID_351E638D103F490EA591B3C0EC8D0C78",1)</v>
      </c>
    </row>
    <row r="24" ht="289.4" spans="1:8">
      <c r="A24" s="1" t="s">
        <v>112</v>
      </c>
      <c r="B24" s="1" t="s">
        <v>113</v>
      </c>
      <c r="C24" s="1" t="s">
        <v>114</v>
      </c>
      <c r="D24" s="1" t="s">
        <v>11</v>
      </c>
      <c r="E24" s="1" t="s">
        <v>115</v>
      </c>
      <c r="F24" s="1" t="s">
        <v>116</v>
      </c>
      <c r="G24" s="1" t="s">
        <v>106</v>
      </c>
      <c r="H24" t="str">
        <f>_xlfn.DISPIMG("ID_FB8B80F08FE041689980EB791224BAA3",1)</f>
        <v>=DISPIMG("ID_FB8B80F08FE041689980EB791224BAA3",1)</v>
      </c>
    </row>
    <row r="25" ht="289.4" spans="1:8">
      <c r="A25" s="1" t="s">
        <v>117</v>
      </c>
      <c r="B25" s="1" t="s">
        <v>102</v>
      </c>
      <c r="C25" s="1" t="s">
        <v>103</v>
      </c>
      <c r="D25" s="1" t="s">
        <v>11</v>
      </c>
      <c r="E25" s="1" t="s">
        <v>104</v>
      </c>
      <c r="F25" s="1" t="s">
        <v>118</v>
      </c>
      <c r="G25" s="1" t="s">
        <v>106</v>
      </c>
      <c r="H25" t="str">
        <f>_xlfn.DISPIMG("ID_F1A190827B5F4794B026726E1E8A26F6",1)</f>
        <v>=DISPIMG("ID_F1A190827B5F4794B026726E1E8A26F6",1)</v>
      </c>
    </row>
    <row r="26" ht="289.4" spans="1:8">
      <c r="A26" s="1" t="s">
        <v>119</v>
      </c>
      <c r="B26" s="1" t="s">
        <v>120</v>
      </c>
      <c r="C26" s="1" t="s">
        <v>121</v>
      </c>
      <c r="D26" s="1" t="s">
        <v>11</v>
      </c>
      <c r="E26" s="1" t="s">
        <v>87</v>
      </c>
      <c r="F26" s="1" t="s">
        <v>122</v>
      </c>
      <c r="G26" s="1" t="s">
        <v>106</v>
      </c>
      <c r="H26" t="str">
        <f>_xlfn.DISPIMG("ID_F35D072A61DD4C06A06D0DB2C9BCA3DB",1)</f>
        <v>=DISPIMG("ID_F35D072A61DD4C06A06D0DB2C9BCA3DB",1)</v>
      </c>
    </row>
    <row r="27" ht="289.4" spans="1:8">
      <c r="A27" s="1" t="s">
        <v>123</v>
      </c>
      <c r="B27" s="1" t="s">
        <v>46</v>
      </c>
      <c r="C27" s="1" t="s">
        <v>124</v>
      </c>
      <c r="D27" s="1" t="s">
        <v>11</v>
      </c>
      <c r="E27" s="1" t="s">
        <v>48</v>
      </c>
      <c r="F27" s="1" t="s">
        <v>125</v>
      </c>
      <c r="G27" s="1" t="s">
        <v>106</v>
      </c>
      <c r="H27" t="str">
        <f>_xlfn.DISPIMG("ID_822B935EB0D046F6BC5841AF7C2D702B",1)</f>
        <v>=DISPIMG("ID_822B935EB0D046F6BC5841AF7C2D702B",1)</v>
      </c>
    </row>
    <row r="28" ht="289.4" spans="1:8">
      <c r="A28" s="1" t="s">
        <v>126</v>
      </c>
      <c r="B28" s="1" t="s">
        <v>31</v>
      </c>
      <c r="C28" s="1" t="s">
        <v>127</v>
      </c>
      <c r="D28" s="1" t="s">
        <v>11</v>
      </c>
      <c r="E28" s="1" t="s">
        <v>33</v>
      </c>
      <c r="F28" s="1" t="s">
        <v>128</v>
      </c>
      <c r="G28" s="1" t="s">
        <v>106</v>
      </c>
      <c r="H28" t="str">
        <f>_xlfn.DISPIMG("ID_B82FEDDA614B4F40A3135C436F911BBD",1)</f>
        <v>=DISPIMG("ID_B82FEDDA614B4F40A3135C436F911BBD",1)</v>
      </c>
    </row>
    <row r="29" ht="289.4" spans="1:8">
      <c r="A29" s="1" t="s">
        <v>129</v>
      </c>
      <c r="B29" s="1" t="s">
        <v>9</v>
      </c>
      <c r="C29" s="1" t="s">
        <v>130</v>
      </c>
      <c r="D29" s="1" t="s">
        <v>11</v>
      </c>
      <c r="E29" s="1" t="s">
        <v>12</v>
      </c>
      <c r="F29" s="1" t="s">
        <v>131</v>
      </c>
      <c r="G29" s="1" t="s">
        <v>106</v>
      </c>
      <c r="H29" t="str">
        <f>_xlfn.DISPIMG("ID_9E399F78217F423D8A39FA126998F0DB",1)</f>
        <v>=DISPIMG("ID_9E399F78217F423D8A39FA126998F0DB",1)</v>
      </c>
    </row>
    <row r="30" ht="289.4" spans="1:8">
      <c r="A30" s="1" t="s">
        <v>132</v>
      </c>
      <c r="B30" s="1" t="s">
        <v>120</v>
      </c>
      <c r="C30" s="1" t="s">
        <v>133</v>
      </c>
      <c r="D30" s="1" t="s">
        <v>11</v>
      </c>
      <c r="E30" s="1" t="s">
        <v>87</v>
      </c>
      <c r="F30" s="1" t="s">
        <v>134</v>
      </c>
      <c r="G30" s="1" t="s">
        <v>106</v>
      </c>
      <c r="H30" t="str">
        <f>_xlfn.DISPIMG("ID_60ECC410FD4E4436B4B5D5384E4FA2D9",1)</f>
        <v>=DISPIMG("ID_60ECC410FD4E4436B4B5D5384E4FA2D9",1)</v>
      </c>
    </row>
    <row r="31" ht="289.4" spans="1:8">
      <c r="A31" s="1" t="s">
        <v>135</v>
      </c>
      <c r="B31" s="1" t="s">
        <v>46</v>
      </c>
      <c r="C31" s="1" t="s">
        <v>64</v>
      </c>
      <c r="D31" s="1" t="s">
        <v>11</v>
      </c>
      <c r="E31" s="1" t="s">
        <v>48</v>
      </c>
      <c r="F31" s="1" t="s">
        <v>136</v>
      </c>
      <c r="G31" s="1" t="s">
        <v>106</v>
      </c>
      <c r="H31" t="str">
        <f>_xlfn.DISPIMG("ID_915D60BA5F8142A8BE15D7EB851C71CB",1)</f>
        <v>=DISPIMG("ID_915D60BA5F8142A8BE15D7EB851C71CB",1)</v>
      </c>
    </row>
    <row r="32" ht="289.4" spans="1:8">
      <c r="A32" s="1" t="s">
        <v>137</v>
      </c>
      <c r="B32" s="1" t="s">
        <v>138</v>
      </c>
      <c r="C32" s="1" t="s">
        <v>139</v>
      </c>
      <c r="D32" s="1" t="s">
        <v>11</v>
      </c>
      <c r="E32" s="1" t="s">
        <v>140</v>
      </c>
      <c r="F32" s="1" t="s">
        <v>141</v>
      </c>
      <c r="G32" s="1" t="s">
        <v>106</v>
      </c>
      <c r="H32" t="str">
        <f>_xlfn.DISPIMG("ID_EFC66179431546B99DACDA8ED82C908A",1)</f>
        <v>=DISPIMG("ID_EFC66179431546B99DACDA8ED82C908A",1)</v>
      </c>
    </row>
    <row r="33" ht="289.4" spans="1:8">
      <c r="A33" s="1" t="s">
        <v>142</v>
      </c>
      <c r="B33" s="1" t="s">
        <v>143</v>
      </c>
      <c r="C33" s="1" t="s">
        <v>144</v>
      </c>
      <c r="D33" s="1" t="s">
        <v>11</v>
      </c>
      <c r="E33" s="1" t="s">
        <v>145</v>
      </c>
      <c r="F33" s="1" t="s">
        <v>146</v>
      </c>
      <c r="G33" s="1" t="s">
        <v>106</v>
      </c>
      <c r="H33" t="str">
        <f>_xlfn.DISPIMG("ID_28FF8FF601C34D1DB71F8BCFAF4DB662",1)</f>
        <v>=DISPIMG("ID_28FF8FF601C34D1DB71F8BCFAF4DB662",1)</v>
      </c>
    </row>
    <row r="34" ht="289.4" spans="1:8">
      <c r="A34" s="1" t="s">
        <v>147</v>
      </c>
      <c r="B34" s="1" t="s">
        <v>148</v>
      </c>
      <c r="C34" s="1" t="s">
        <v>149</v>
      </c>
      <c r="D34" s="1" t="s">
        <v>11</v>
      </c>
      <c r="E34" s="1" t="s">
        <v>18</v>
      </c>
      <c r="F34" s="1" t="s">
        <v>150</v>
      </c>
      <c r="G34" s="1" t="s">
        <v>106</v>
      </c>
      <c r="H34" t="str">
        <f>_xlfn.DISPIMG("ID_6E4C4AE9678847B8A448613BD29F5092",1)</f>
        <v>=DISPIMG("ID_6E4C4AE9678847B8A448613BD29F5092",1)</v>
      </c>
    </row>
    <row r="35" ht="289.4" spans="1:8">
      <c r="A35" s="1" t="s">
        <v>151</v>
      </c>
      <c r="B35" s="1" t="s">
        <v>152</v>
      </c>
      <c r="C35" s="1" t="s">
        <v>153</v>
      </c>
      <c r="D35" s="1" t="s">
        <v>11</v>
      </c>
      <c r="E35" s="1" t="s">
        <v>154</v>
      </c>
      <c r="F35" s="1" t="s">
        <v>155</v>
      </c>
      <c r="G35" s="1" t="s">
        <v>106</v>
      </c>
      <c r="H35" t="str">
        <f>_xlfn.DISPIMG("ID_05D5963BECB64CD79698BD53A2EEB679",1)</f>
        <v>=DISPIMG("ID_05D5963BECB64CD79698BD53A2EEB679",1)</v>
      </c>
    </row>
    <row r="36" ht="289.4" spans="1:8">
      <c r="A36" s="1" t="s">
        <v>156</v>
      </c>
      <c r="B36" s="1" t="s">
        <v>41</v>
      </c>
      <c r="C36" s="1" t="s">
        <v>157</v>
      </c>
      <c r="D36" s="1" t="s">
        <v>11</v>
      </c>
      <c r="E36" s="1" t="s">
        <v>43</v>
      </c>
      <c r="F36" s="1" t="s">
        <v>158</v>
      </c>
      <c r="G36" s="1" t="s">
        <v>159</v>
      </c>
      <c r="H36" t="str">
        <f>_xlfn.DISPIMG("ID_8BE7262BA33D47A59CB319A47938E99B",1)</f>
        <v>=DISPIMG("ID_8BE7262BA33D47A59CB319A47938E99B",1)</v>
      </c>
    </row>
    <row r="37" ht="289.4" spans="1:8">
      <c r="A37" s="1" t="s">
        <v>160</v>
      </c>
      <c r="B37" s="1" t="s">
        <v>21</v>
      </c>
      <c r="C37" s="1" t="s">
        <v>161</v>
      </c>
      <c r="D37" s="1" t="s">
        <v>11</v>
      </c>
      <c r="E37" s="1" t="s">
        <v>23</v>
      </c>
      <c r="F37" s="1" t="s">
        <v>162</v>
      </c>
      <c r="G37" s="1" t="s">
        <v>159</v>
      </c>
      <c r="H37" t="str">
        <f>_xlfn.DISPIMG("ID_490E8175C63D45A98942CB7C0BEBBC49",1)</f>
        <v>=DISPIMG("ID_490E8175C63D45A98942CB7C0BEBBC49",1)</v>
      </c>
    </row>
    <row r="38" ht="289.4" spans="1:8">
      <c r="A38" s="1" t="s">
        <v>163</v>
      </c>
      <c r="B38" s="1" t="s">
        <v>164</v>
      </c>
      <c r="C38" s="1" t="s">
        <v>165</v>
      </c>
      <c r="D38" s="1" t="s">
        <v>11</v>
      </c>
      <c r="E38" s="1" t="s">
        <v>166</v>
      </c>
      <c r="F38" s="1" t="s">
        <v>167</v>
      </c>
      <c r="G38" s="1" t="s">
        <v>168</v>
      </c>
      <c r="H38" t="str">
        <f>_xlfn.DISPIMG("ID_CA509A0428D742C0BCADB6087A3EB34C",1)</f>
        <v>=DISPIMG("ID_CA509A0428D742C0BCADB6087A3EB34C",1)</v>
      </c>
    </row>
    <row r="39" ht="289.4" spans="1:8">
      <c r="A39" s="1" t="s">
        <v>169</v>
      </c>
      <c r="B39" s="1" t="s">
        <v>170</v>
      </c>
      <c r="C39" s="1" t="s">
        <v>37</v>
      </c>
      <c r="D39" s="1" t="s">
        <v>11</v>
      </c>
      <c r="E39" s="1" t="s">
        <v>171</v>
      </c>
      <c r="F39" s="1" t="s">
        <v>172</v>
      </c>
      <c r="G39" s="1" t="s">
        <v>168</v>
      </c>
      <c r="H39" t="str">
        <f>_xlfn.DISPIMG("ID_138A084664C64F3C8DBD4C75C2565629",1)</f>
        <v>=DISPIMG("ID_138A084664C64F3C8DBD4C75C2565629",1)</v>
      </c>
    </row>
    <row r="40" ht="288.75" spans="1:8">
      <c r="A40" s="1" t="s">
        <v>173</v>
      </c>
      <c r="B40" s="1" t="s">
        <v>16</v>
      </c>
      <c r="C40" s="1" t="s">
        <v>174</v>
      </c>
      <c r="D40" s="1" t="s">
        <v>175</v>
      </c>
      <c r="E40" s="1" t="s">
        <v>18</v>
      </c>
      <c r="F40" s="1" t="s">
        <v>176</v>
      </c>
      <c r="G40" s="1" t="s">
        <v>168</v>
      </c>
      <c r="H40" t="str">
        <f>_xlfn.DISPIMG("ID_09EDEA3A3523412D8534487AB2797AEA",1)</f>
        <v>=DISPIMG("ID_09EDEA3A3523412D8534487AB2797AEA",1)</v>
      </c>
    </row>
    <row r="41" ht="289.4" spans="1:8">
      <c r="A41" s="1" t="s">
        <v>177</v>
      </c>
      <c r="B41" s="1" t="s">
        <v>46</v>
      </c>
      <c r="C41" s="1" t="s">
        <v>178</v>
      </c>
      <c r="D41" s="1" t="s">
        <v>11</v>
      </c>
      <c r="E41" s="1" t="s">
        <v>48</v>
      </c>
      <c r="F41" s="1" t="s">
        <v>179</v>
      </c>
      <c r="G41" s="1" t="s">
        <v>168</v>
      </c>
      <c r="H41" t="str">
        <f>_xlfn.DISPIMG("ID_B3118CA45FB94D3CBA1850CD8F139F67",1)</f>
        <v>=DISPIMG("ID_B3118CA45FB94D3CBA1850CD8F139F67",1)</v>
      </c>
    </row>
    <row r="42" ht="289.4" spans="1:8">
      <c r="A42" s="1" t="s">
        <v>180</v>
      </c>
      <c r="B42" s="1" t="s">
        <v>181</v>
      </c>
      <c r="C42" s="1" t="s">
        <v>182</v>
      </c>
      <c r="D42" s="1" t="s">
        <v>11</v>
      </c>
      <c r="E42" s="1" t="s">
        <v>183</v>
      </c>
      <c r="F42" s="1" t="s">
        <v>184</v>
      </c>
      <c r="G42" s="1" t="s">
        <v>168</v>
      </c>
      <c r="H42" t="str">
        <f>_xlfn.DISPIMG("ID_9EAC5D46A1F5435BAB410F7022FC1CBC",1)</f>
        <v>=DISPIMG("ID_9EAC5D46A1F5435BAB410F7022FC1CBC",1)</v>
      </c>
    </row>
    <row r="43" ht="288.75" spans="1:8">
      <c r="A43" s="1" t="s">
        <v>185</v>
      </c>
      <c r="B43" s="1" t="s">
        <v>186</v>
      </c>
      <c r="C43" s="1" t="s">
        <v>187</v>
      </c>
      <c r="D43" s="1" t="s">
        <v>175</v>
      </c>
      <c r="E43" s="1" t="s">
        <v>188</v>
      </c>
      <c r="F43" s="1" t="s">
        <v>189</v>
      </c>
      <c r="G43" s="1" t="s">
        <v>168</v>
      </c>
      <c r="H43" t="str">
        <f>_xlfn.DISPIMG("ID_4E013CB854B04B1CB2B21B4C74C8583A",1)</f>
        <v>=DISPIMG("ID_4E013CB854B04B1CB2B21B4C74C8583A",1)</v>
      </c>
    </row>
    <row r="44" ht="289.4" spans="1:8">
      <c r="A44" s="1" t="s">
        <v>190</v>
      </c>
      <c r="B44" s="1" t="s">
        <v>191</v>
      </c>
      <c r="C44" s="1" t="s">
        <v>192</v>
      </c>
      <c r="D44" s="1" t="s">
        <v>11</v>
      </c>
      <c r="E44" s="1" t="s">
        <v>87</v>
      </c>
      <c r="F44" s="1" t="s">
        <v>193</v>
      </c>
      <c r="G44" s="1" t="s">
        <v>168</v>
      </c>
      <c r="H44" t="str">
        <f>_xlfn.DISPIMG("ID_7FBF52DF982E4833880BB98B671AEC2A",1)</f>
        <v>=DISPIMG("ID_7FBF52DF982E4833880BB98B671AEC2A",1)</v>
      </c>
    </row>
    <row r="45" ht="289.4" spans="1:8">
      <c r="A45" s="1" t="s">
        <v>194</v>
      </c>
      <c r="B45" s="1" t="s">
        <v>195</v>
      </c>
      <c r="C45" s="1" t="s">
        <v>196</v>
      </c>
      <c r="D45" s="1" t="s">
        <v>11</v>
      </c>
      <c r="E45" s="1" t="s">
        <v>87</v>
      </c>
      <c r="F45" s="1" t="s">
        <v>197</v>
      </c>
      <c r="G45" s="1" t="s">
        <v>168</v>
      </c>
      <c r="H45" t="str">
        <f>_xlfn.DISPIMG("ID_95EED7483C994451B06E38D7FCD891A6",1)</f>
        <v>=DISPIMG("ID_95EED7483C994451B06E38D7FCD891A6",1)</v>
      </c>
    </row>
    <row r="46" ht="288.75" spans="1:8">
      <c r="A46" s="1" t="s">
        <v>198</v>
      </c>
      <c r="B46" s="1" t="s">
        <v>16</v>
      </c>
      <c r="C46" s="1" t="s">
        <v>17</v>
      </c>
      <c r="D46" s="1" t="s">
        <v>175</v>
      </c>
      <c r="E46" s="1" t="s">
        <v>18</v>
      </c>
      <c r="F46" s="1" t="s">
        <v>199</v>
      </c>
      <c r="G46" s="1" t="s">
        <v>168</v>
      </c>
      <c r="H46" t="str">
        <f>_xlfn.DISPIMG("ID_A76C508AC32D42008F0D87983E17EAE0",1)</f>
        <v>=DISPIMG("ID_A76C508AC32D42008F0D87983E17EAE0",1)</v>
      </c>
    </row>
    <row r="47" ht="289.4" spans="1:8">
      <c r="A47" s="1" t="s">
        <v>200</v>
      </c>
      <c r="B47" s="1" t="s">
        <v>201</v>
      </c>
      <c r="C47" s="1" t="s">
        <v>202</v>
      </c>
      <c r="D47" s="1" t="s">
        <v>11</v>
      </c>
      <c r="E47" s="1" t="s">
        <v>203</v>
      </c>
      <c r="F47" s="1" t="s">
        <v>204</v>
      </c>
      <c r="G47" s="1" t="s">
        <v>168</v>
      </c>
      <c r="H47" t="str">
        <f>_xlfn.DISPIMG("ID_86272831BB694BE088966B9C36532FCE",1)</f>
        <v>=DISPIMG("ID_86272831BB694BE088966B9C36532FCE",1)</v>
      </c>
    </row>
    <row r="48" ht="289.4" spans="1:8">
      <c r="A48" s="1" t="s">
        <v>205</v>
      </c>
      <c r="B48" s="1" t="s">
        <v>21</v>
      </c>
      <c r="C48" s="1" t="s">
        <v>206</v>
      </c>
      <c r="D48" s="1" t="s">
        <v>11</v>
      </c>
      <c r="E48" s="1" t="s">
        <v>23</v>
      </c>
      <c r="F48" s="1" t="s">
        <v>207</v>
      </c>
      <c r="G48" s="1" t="s">
        <v>168</v>
      </c>
      <c r="H48" t="str">
        <f>_xlfn.DISPIMG("ID_F64B6CA09ADE4428AF853E7ECF146D0A",1)</f>
        <v>=DISPIMG("ID_F64B6CA09ADE4428AF853E7ECF146D0A",1)</v>
      </c>
    </row>
    <row r="49" ht="289.4" spans="1:8">
      <c r="A49" s="1" t="s">
        <v>208</v>
      </c>
      <c r="B49" s="1" t="s">
        <v>209</v>
      </c>
      <c r="C49" s="1" t="s">
        <v>210</v>
      </c>
      <c r="D49" s="1" t="s">
        <v>11</v>
      </c>
      <c r="E49" s="1" t="s">
        <v>110</v>
      </c>
      <c r="F49" s="1" t="s">
        <v>211</v>
      </c>
      <c r="G49" s="1" t="s">
        <v>168</v>
      </c>
      <c r="H49" t="str">
        <f>_xlfn.DISPIMG("ID_923A3C7A445245BC834DDDAB39ADAB14",1)</f>
        <v>=DISPIMG("ID_923A3C7A445245BC834DDDAB39ADAB14",1)</v>
      </c>
    </row>
    <row r="50" ht="289.4" spans="1:8">
      <c r="A50" s="1" t="s">
        <v>212</v>
      </c>
      <c r="B50" s="1" t="s">
        <v>31</v>
      </c>
      <c r="C50" s="1" t="s">
        <v>32</v>
      </c>
      <c r="D50" s="1" t="s">
        <v>11</v>
      </c>
      <c r="E50" s="1" t="s">
        <v>33</v>
      </c>
      <c r="F50" s="1" t="s">
        <v>213</v>
      </c>
      <c r="G50" s="1" t="s">
        <v>168</v>
      </c>
      <c r="H50" t="str">
        <f>_xlfn.DISPIMG("ID_60607246F37A488198E09E0C64710403",1)</f>
        <v>=DISPIMG("ID_60607246F37A488198E09E0C64710403",1)</v>
      </c>
    </row>
    <row r="51" ht="289.4" spans="1:8">
      <c r="A51" s="1" t="s">
        <v>214</v>
      </c>
      <c r="B51" s="1" t="s">
        <v>215</v>
      </c>
      <c r="C51" s="1" t="s">
        <v>216</v>
      </c>
      <c r="D51" s="1" t="s">
        <v>11</v>
      </c>
      <c r="E51" s="1" t="s">
        <v>217</v>
      </c>
      <c r="F51" s="1" t="s">
        <v>218</v>
      </c>
      <c r="G51" s="1" t="s">
        <v>219</v>
      </c>
      <c r="H51" t="str">
        <f>_xlfn.DISPIMG("ID_FA2477E7542F47C1ACA897147B974BE6",1)</f>
        <v>=DISPIMG("ID_FA2477E7542F47C1ACA897147B974BE6",1)</v>
      </c>
    </row>
    <row r="52" ht="288.75" spans="1:8">
      <c r="A52" s="1" t="s">
        <v>220</v>
      </c>
      <c r="B52" s="1" t="s">
        <v>221</v>
      </c>
      <c r="C52" s="1" t="s">
        <v>121</v>
      </c>
      <c r="D52" s="1" t="s">
        <v>175</v>
      </c>
      <c r="E52" s="1" t="s">
        <v>87</v>
      </c>
      <c r="F52" s="1" t="s">
        <v>222</v>
      </c>
      <c r="G52" s="1" t="s">
        <v>219</v>
      </c>
      <c r="H52" t="str">
        <f>_xlfn.DISPIMG("ID_C014D5C3E2804FBE8B474E74E2993E3A",1)</f>
        <v>=DISPIMG("ID_C014D5C3E2804FBE8B474E74E2993E3A",1)</v>
      </c>
    </row>
    <row r="53" ht="289.4" spans="1:8">
      <c r="A53" s="1" t="s">
        <v>223</v>
      </c>
      <c r="B53" s="1" t="s">
        <v>224</v>
      </c>
      <c r="C53" s="1" t="s">
        <v>225</v>
      </c>
      <c r="D53" s="1" t="s">
        <v>11</v>
      </c>
      <c r="E53" s="1" t="s">
        <v>226</v>
      </c>
      <c r="F53" s="1" t="s">
        <v>227</v>
      </c>
      <c r="G53" s="1" t="s">
        <v>219</v>
      </c>
      <c r="H53" t="str">
        <f>_xlfn.DISPIMG("ID_FAAF059B63BD4D46A8DC60B52002094C",1)</f>
        <v>=DISPIMG("ID_FAAF059B63BD4D46A8DC60B52002094C",1)</v>
      </c>
    </row>
    <row r="54" ht="289.4" spans="1:8">
      <c r="A54" s="1" t="s">
        <v>228</v>
      </c>
      <c r="B54" s="1" t="s">
        <v>229</v>
      </c>
      <c r="C54" s="1" t="s">
        <v>230</v>
      </c>
      <c r="D54" s="1" t="s">
        <v>11</v>
      </c>
      <c r="E54" s="1" t="s">
        <v>231</v>
      </c>
      <c r="F54" s="1" t="s">
        <v>232</v>
      </c>
      <c r="G54" s="1" t="s">
        <v>219</v>
      </c>
      <c r="H54" t="str">
        <f>_xlfn.DISPIMG("ID_DC3B85D3CBDE4A66A16F81D0CD270635",1)</f>
        <v>=DISPIMG("ID_DC3B85D3CBDE4A66A16F81D0CD270635",1)</v>
      </c>
    </row>
    <row r="55" ht="288.75" spans="1:8">
      <c r="A55" s="1" t="s">
        <v>233</v>
      </c>
      <c r="B55" s="1" t="s">
        <v>234</v>
      </c>
      <c r="C55" s="1" t="s">
        <v>235</v>
      </c>
      <c r="D55" s="1" t="s">
        <v>175</v>
      </c>
      <c r="E55" s="1" t="s">
        <v>18</v>
      </c>
      <c r="F55" s="1" t="s">
        <v>236</v>
      </c>
      <c r="G55" s="1" t="s">
        <v>219</v>
      </c>
      <c r="H55" t="str">
        <f>_xlfn.DISPIMG("ID_5903DE8E09CB4B788A7E246A1F837394",1)</f>
        <v>=DISPIMG("ID_5903DE8E09CB4B788A7E246A1F837394",1)</v>
      </c>
    </row>
    <row r="56" ht="289.4" spans="1:8">
      <c r="A56" s="1" t="s">
        <v>237</v>
      </c>
      <c r="B56" s="1" t="s">
        <v>9</v>
      </c>
      <c r="C56" s="1" t="s">
        <v>238</v>
      </c>
      <c r="D56" s="1" t="s">
        <v>11</v>
      </c>
      <c r="E56" s="1" t="s">
        <v>12</v>
      </c>
      <c r="F56" s="1" t="s">
        <v>239</v>
      </c>
      <c r="G56" s="1" t="s">
        <v>219</v>
      </c>
      <c r="H56" t="str">
        <f>_xlfn.DISPIMG("ID_1EB55B416BC747018F6A072D5ECABAC3",1)</f>
        <v>=DISPIMG("ID_1EB55B416BC747018F6A072D5ECABAC3",1)</v>
      </c>
    </row>
    <row r="57" ht="289.4" spans="1:8">
      <c r="A57" s="1" t="s">
        <v>240</v>
      </c>
      <c r="B57" s="1" t="s">
        <v>120</v>
      </c>
      <c r="C57" s="1" t="s">
        <v>230</v>
      </c>
      <c r="D57" s="1" t="s">
        <v>11</v>
      </c>
      <c r="E57" s="1" t="s">
        <v>87</v>
      </c>
      <c r="F57" s="1" t="s">
        <v>241</v>
      </c>
      <c r="G57" s="1" t="s">
        <v>219</v>
      </c>
      <c r="H57" t="str">
        <f>_xlfn.DISPIMG("ID_A3E4192D457141B98A17A059670B1D5D",1)</f>
        <v>=DISPIMG("ID_A3E4192D457141B98A17A059670B1D5D",1)</v>
      </c>
    </row>
    <row r="58" ht="289.4" spans="1:8">
      <c r="A58" s="1" t="s">
        <v>242</v>
      </c>
      <c r="B58" s="1" t="s">
        <v>21</v>
      </c>
      <c r="C58" s="1" t="s">
        <v>243</v>
      </c>
      <c r="D58" s="1" t="s">
        <v>11</v>
      </c>
      <c r="E58" s="1" t="s">
        <v>23</v>
      </c>
      <c r="F58" s="1" t="s">
        <v>244</v>
      </c>
      <c r="G58" s="1" t="s">
        <v>219</v>
      </c>
      <c r="H58" t="str">
        <f>_xlfn.DISPIMG("ID_D75DE15F32224521B8286ED8B4EE308B",1)</f>
        <v>=DISPIMG("ID_D75DE15F32224521B8286ED8B4EE308B",1)</v>
      </c>
    </row>
    <row r="59" ht="288.75" spans="1:8">
      <c r="A59" s="1" t="s">
        <v>245</v>
      </c>
      <c r="B59" s="1" t="s">
        <v>16</v>
      </c>
      <c r="C59" s="1" t="s">
        <v>246</v>
      </c>
      <c r="D59" s="1" t="s">
        <v>175</v>
      </c>
      <c r="E59" s="1" t="s">
        <v>18</v>
      </c>
      <c r="F59" s="1" t="s">
        <v>247</v>
      </c>
      <c r="G59" s="1" t="s">
        <v>219</v>
      </c>
      <c r="H59" t="str">
        <f>_xlfn.DISPIMG("ID_BF465EB0A9964F4EB3DE631707670EBA",1)</f>
        <v>=DISPIMG("ID_BF465EB0A9964F4EB3DE631707670EBA",1)</v>
      </c>
    </row>
    <row r="60" ht="288.75" spans="1:8">
      <c r="A60" s="1" t="s">
        <v>248</v>
      </c>
      <c r="B60" s="1" t="s">
        <v>249</v>
      </c>
      <c r="C60" s="1" t="s">
        <v>250</v>
      </c>
      <c r="D60" s="1" t="s">
        <v>175</v>
      </c>
      <c r="E60" s="1" t="s">
        <v>251</v>
      </c>
      <c r="F60" s="1" t="s">
        <v>252</v>
      </c>
      <c r="G60" s="1" t="s">
        <v>253</v>
      </c>
      <c r="H60" t="str">
        <f>_xlfn.DISPIMG("ID_D67B1BDD799A41FA8F5084CFD19A5302",1)</f>
        <v>=DISPIMG("ID_D67B1BDD799A41FA8F5084CFD19A5302",1)</v>
      </c>
    </row>
    <row r="61" ht="289.4" spans="1:8">
      <c r="A61" s="1" t="s">
        <v>254</v>
      </c>
      <c r="B61" s="1" t="s">
        <v>201</v>
      </c>
      <c r="C61" s="1" t="s">
        <v>255</v>
      </c>
      <c r="D61" s="1" t="s">
        <v>11</v>
      </c>
      <c r="E61" s="1" t="s">
        <v>203</v>
      </c>
      <c r="F61" s="1" t="s">
        <v>256</v>
      </c>
      <c r="G61" s="1" t="s">
        <v>253</v>
      </c>
      <c r="H61" t="str">
        <f>_xlfn.DISPIMG("ID_B29667BD665546F0B38D8E9A190F0905",1)</f>
        <v>=DISPIMG("ID_B29667BD665546F0B38D8E9A190F0905",1)</v>
      </c>
    </row>
    <row r="62" ht="289.4" spans="1:8">
      <c r="A62" s="1" t="s">
        <v>257</v>
      </c>
      <c r="B62" s="1" t="s">
        <v>41</v>
      </c>
      <c r="C62" s="1" t="s">
        <v>258</v>
      </c>
      <c r="D62" s="1" t="s">
        <v>11</v>
      </c>
      <c r="E62" s="1" t="s">
        <v>43</v>
      </c>
      <c r="F62" s="1" t="s">
        <v>259</v>
      </c>
      <c r="G62" s="1" t="s">
        <v>260</v>
      </c>
      <c r="H62" t="str">
        <f>_xlfn.DISPIMG("ID_D7C190A3869946D4A015D101C257D265",1)</f>
        <v>=DISPIMG("ID_D7C190A3869946D4A015D101C257D265",1)</v>
      </c>
    </row>
    <row r="63" ht="288.75" spans="1:8">
      <c r="A63" s="1" t="s">
        <v>261</v>
      </c>
      <c r="B63" s="1" t="s">
        <v>9</v>
      </c>
      <c r="C63" s="1" t="s">
        <v>238</v>
      </c>
      <c r="D63" s="1" t="s">
        <v>175</v>
      </c>
      <c r="E63" s="1" t="s">
        <v>12</v>
      </c>
      <c r="F63" s="1" t="s">
        <v>262</v>
      </c>
      <c r="G63" s="1" t="s">
        <v>260</v>
      </c>
      <c r="H63" t="str">
        <f>_xlfn.DISPIMG("ID_159AF7F2AC2549C78F053B915A2CB987",1)</f>
        <v>=DISPIMG("ID_159AF7F2AC2549C78F053B915A2CB987",1)</v>
      </c>
    </row>
    <row r="64" ht="288.75" spans="1:8">
      <c r="A64" s="1" t="s">
        <v>263</v>
      </c>
      <c r="B64" s="1" t="s">
        <v>46</v>
      </c>
      <c r="C64" s="1" t="s">
        <v>264</v>
      </c>
      <c r="D64" s="1" t="s">
        <v>175</v>
      </c>
      <c r="E64" s="1" t="s">
        <v>48</v>
      </c>
      <c r="F64" s="1" t="s">
        <v>265</v>
      </c>
      <c r="G64" s="1" t="s">
        <v>260</v>
      </c>
      <c r="H64" t="str">
        <f>_xlfn.DISPIMG("ID_6516EF9343414526A88DF9795A3ED676",1)</f>
        <v>=DISPIMG("ID_6516EF9343414526A88DF9795A3ED676",1)</v>
      </c>
    </row>
    <row r="65" ht="288.75" spans="1:8">
      <c r="A65" s="1" t="s">
        <v>266</v>
      </c>
      <c r="B65" s="1" t="s">
        <v>267</v>
      </c>
      <c r="C65" s="1" t="s">
        <v>268</v>
      </c>
      <c r="D65" s="1" t="s">
        <v>175</v>
      </c>
      <c r="E65" s="1" t="s">
        <v>217</v>
      </c>
      <c r="F65" s="1" t="s">
        <v>269</v>
      </c>
      <c r="G65" s="1" t="s">
        <v>260</v>
      </c>
      <c r="H65" t="str">
        <f>_xlfn.DISPIMG("ID_207A7A52C5774358B59AA9FCE63A5374",1)</f>
        <v>=DISPIMG("ID_207A7A52C5774358B59AA9FCE63A5374",1)</v>
      </c>
    </row>
    <row r="66" ht="289.4" spans="1:8">
      <c r="A66" s="1" t="s">
        <v>270</v>
      </c>
      <c r="B66" s="1" t="s">
        <v>271</v>
      </c>
      <c r="C66" s="1" t="s">
        <v>272</v>
      </c>
      <c r="D66" s="1" t="s">
        <v>11</v>
      </c>
      <c r="E66" s="1" t="s">
        <v>273</v>
      </c>
      <c r="F66" s="1" t="s">
        <v>274</v>
      </c>
      <c r="G66" s="1" t="s">
        <v>260</v>
      </c>
      <c r="H66" t="str">
        <f>_xlfn.DISPIMG("ID_0A31857226304AF99444F420926C9344",1)</f>
        <v>=DISPIMG("ID_0A31857226304AF99444F420926C9344",1)</v>
      </c>
    </row>
    <row r="67" ht="289.4" spans="1:8">
      <c r="A67" s="1" t="s">
        <v>275</v>
      </c>
      <c r="B67" s="1" t="s">
        <v>59</v>
      </c>
      <c r="C67" s="1" t="s">
        <v>276</v>
      </c>
      <c r="D67" s="1" t="s">
        <v>11</v>
      </c>
      <c r="E67" s="1" t="s">
        <v>61</v>
      </c>
      <c r="F67" s="1" t="s">
        <v>277</v>
      </c>
      <c r="G67" s="1" t="s">
        <v>260</v>
      </c>
      <c r="H67" t="str">
        <f>_xlfn.DISPIMG("ID_B0BBFEBCE3724A09AFCE1AB16A7E4D90",1)</f>
        <v>=DISPIMG("ID_B0BBFEBCE3724A09AFCE1AB16A7E4D90",1)</v>
      </c>
    </row>
    <row r="68" ht="289.4" spans="1:8">
      <c r="A68" s="1" t="s">
        <v>278</v>
      </c>
      <c r="B68" s="1" t="s">
        <v>16</v>
      </c>
      <c r="C68" s="1" t="s">
        <v>279</v>
      </c>
      <c r="D68" s="1" t="s">
        <v>11</v>
      </c>
      <c r="E68" s="1" t="s">
        <v>18</v>
      </c>
      <c r="F68" s="1" t="s">
        <v>280</v>
      </c>
      <c r="G68" s="1" t="s">
        <v>260</v>
      </c>
      <c r="H68" t="str">
        <f>_xlfn.DISPIMG("ID_43F1DF55F8104AD5BDDD7805A545E7AF",1)</f>
        <v>=DISPIMG("ID_43F1DF55F8104AD5BDDD7805A545E7AF",1)</v>
      </c>
    </row>
    <row r="69" ht="289.4" spans="1:8">
      <c r="A69" s="1" t="s">
        <v>281</v>
      </c>
      <c r="B69" s="1" t="s">
        <v>181</v>
      </c>
      <c r="C69" s="1" t="s">
        <v>282</v>
      </c>
      <c r="D69" s="1" t="s">
        <v>11</v>
      </c>
      <c r="E69" s="1" t="s">
        <v>183</v>
      </c>
      <c r="F69" s="1" t="s">
        <v>283</v>
      </c>
      <c r="G69" s="1" t="s">
        <v>260</v>
      </c>
      <c r="H69" t="str">
        <f>_xlfn.DISPIMG("ID_B04A85264340454FAF413AAC5BFFE601",1)</f>
        <v>=DISPIMG("ID_B04A85264340454FAF413AAC5BFFE601",1)</v>
      </c>
    </row>
    <row r="70" ht="289.4" spans="1:8">
      <c r="A70" s="1" t="s">
        <v>284</v>
      </c>
      <c r="B70" s="1" t="s">
        <v>285</v>
      </c>
      <c r="C70" s="1" t="s">
        <v>286</v>
      </c>
      <c r="D70" s="1" t="s">
        <v>11</v>
      </c>
      <c r="E70" s="1" t="s">
        <v>287</v>
      </c>
      <c r="F70" s="1" t="s">
        <v>288</v>
      </c>
      <c r="G70" s="1" t="s">
        <v>260</v>
      </c>
      <c r="H70" t="str">
        <f>_xlfn.DISPIMG("ID_59F1623E999240E3B189AFE802147061",1)</f>
        <v>=DISPIMG("ID_59F1623E999240E3B189AFE802147061",1)</v>
      </c>
    </row>
    <row r="71" ht="288.75" spans="1:8">
      <c r="A71" s="1" t="s">
        <v>289</v>
      </c>
      <c r="B71" s="1" t="s">
        <v>290</v>
      </c>
      <c r="C71" s="1" t="s">
        <v>230</v>
      </c>
      <c r="D71" s="1" t="s">
        <v>175</v>
      </c>
      <c r="E71" s="1" t="s">
        <v>23</v>
      </c>
      <c r="F71" s="1" t="s">
        <v>291</v>
      </c>
      <c r="G71" s="1" t="s">
        <v>260</v>
      </c>
      <c r="H71" t="str">
        <f>_xlfn.DISPIMG("ID_16FAA9E03F1E427F9949FB61EE8E2857",1)</f>
        <v>=DISPIMG("ID_16FAA9E03F1E427F9949FB61EE8E2857",1)</v>
      </c>
    </row>
    <row r="72" ht="288.75" spans="1:8">
      <c r="A72" s="1" t="s">
        <v>292</v>
      </c>
      <c r="B72" s="1" t="s">
        <v>21</v>
      </c>
      <c r="C72" s="1" t="s">
        <v>293</v>
      </c>
      <c r="D72" s="1" t="s">
        <v>175</v>
      </c>
      <c r="E72" s="1" t="s">
        <v>23</v>
      </c>
      <c r="F72" s="1" t="s">
        <v>294</v>
      </c>
      <c r="G72" s="1" t="s">
        <v>260</v>
      </c>
      <c r="H72" t="str">
        <f>_xlfn.DISPIMG("ID_733CAC839BDF4601B7AF5F7C43B424B0",1)</f>
        <v>=DISPIMG("ID_733CAC839BDF4601B7AF5F7C43B424B0",1)</v>
      </c>
    </row>
    <row r="73" ht="289.4" spans="1:8">
      <c r="A73" s="1" t="s">
        <v>295</v>
      </c>
      <c r="B73" s="1" t="s">
        <v>31</v>
      </c>
      <c r="C73" s="1" t="s">
        <v>296</v>
      </c>
      <c r="D73" s="1" t="s">
        <v>11</v>
      </c>
      <c r="E73" s="1" t="s">
        <v>33</v>
      </c>
      <c r="F73" s="1" t="s">
        <v>297</v>
      </c>
      <c r="G73" s="1" t="s">
        <v>260</v>
      </c>
      <c r="H73" t="str">
        <f>_xlfn.DISPIMG("ID_A55707D522CF4625A4F3B7C39AD90851",1)</f>
        <v>=DISPIMG("ID_A55707D522CF4625A4F3B7C39AD90851",1)</v>
      </c>
    </row>
    <row r="74" ht="288.75" spans="1:8">
      <c r="A74" s="1" t="s">
        <v>298</v>
      </c>
      <c r="B74" s="1" t="s">
        <v>46</v>
      </c>
      <c r="C74" s="1" t="s">
        <v>299</v>
      </c>
      <c r="D74" s="1" t="s">
        <v>175</v>
      </c>
      <c r="E74" s="1" t="s">
        <v>48</v>
      </c>
      <c r="F74" s="1" t="s">
        <v>300</v>
      </c>
      <c r="G74" s="1" t="s">
        <v>260</v>
      </c>
      <c r="H74" t="str">
        <f>_xlfn.DISPIMG("ID_5D4DC17666434098BE8C489F126ECC84",1)</f>
        <v>=DISPIMG("ID_5D4DC17666434098BE8C489F126ECC84",1)</v>
      </c>
    </row>
    <row r="75" ht="288.75" spans="1:8">
      <c r="A75" s="1" t="s">
        <v>301</v>
      </c>
      <c r="B75" s="1" t="s">
        <v>21</v>
      </c>
      <c r="C75" s="1" t="s">
        <v>302</v>
      </c>
      <c r="D75" s="1" t="s">
        <v>175</v>
      </c>
      <c r="E75" s="1" t="s">
        <v>23</v>
      </c>
      <c r="F75" s="1" t="s">
        <v>303</v>
      </c>
      <c r="G75" s="1" t="s">
        <v>260</v>
      </c>
      <c r="H75" t="str">
        <f>_xlfn.DISPIMG("ID_11A997CD92564A9C89AEFF68D7648834",1)</f>
        <v>=DISPIMG("ID_11A997CD92564A9C89AEFF68D7648834",1)</v>
      </c>
    </row>
    <row r="76" ht="289.4" spans="1:8">
      <c r="A76" s="1" t="s">
        <v>304</v>
      </c>
      <c r="B76" s="1" t="s">
        <v>305</v>
      </c>
      <c r="C76" s="1" t="s">
        <v>306</v>
      </c>
      <c r="D76" s="1" t="s">
        <v>11</v>
      </c>
      <c r="E76" s="1" t="s">
        <v>18</v>
      </c>
      <c r="F76" s="1" t="s">
        <v>307</v>
      </c>
      <c r="G76" s="1" t="s">
        <v>260</v>
      </c>
      <c r="H76" t="str">
        <f>_xlfn.DISPIMG("ID_AD640DFA515B48E484BE45E1331774C5",1)</f>
        <v>=DISPIMG("ID_AD640DFA515B48E484BE45E1331774C5",1)</v>
      </c>
    </row>
    <row r="77" ht="289.4" spans="1:8">
      <c r="A77" s="1" t="s">
        <v>308</v>
      </c>
      <c r="B77" s="1" t="s">
        <v>309</v>
      </c>
      <c r="C77" s="1" t="s">
        <v>310</v>
      </c>
      <c r="D77" s="1" t="s">
        <v>11</v>
      </c>
      <c r="E77" s="1" t="s">
        <v>23</v>
      </c>
      <c r="F77" s="1" t="s">
        <v>311</v>
      </c>
      <c r="G77" s="1" t="s">
        <v>260</v>
      </c>
      <c r="H77" t="str">
        <f>_xlfn.DISPIMG("ID_472DCFCD1E634FD6A21A4E9F5A5BB220",1)</f>
        <v>=DISPIMG("ID_472DCFCD1E634FD6A21A4E9F5A5BB220",1)</v>
      </c>
    </row>
    <row r="78" ht="289.4" spans="1:8">
      <c r="A78" s="1" t="s">
        <v>312</v>
      </c>
      <c r="B78" s="1" t="s">
        <v>181</v>
      </c>
      <c r="C78" s="1" t="s">
        <v>86</v>
      </c>
      <c r="D78" s="1" t="s">
        <v>11</v>
      </c>
      <c r="E78" s="1" t="s">
        <v>183</v>
      </c>
      <c r="F78" s="1" t="s">
        <v>313</v>
      </c>
      <c r="G78" s="1" t="s">
        <v>260</v>
      </c>
      <c r="H78" t="str">
        <f>_xlfn.DISPIMG("ID_D4E0506020534988AEC797A533701462",1)</f>
        <v>=DISPIMG("ID_D4E0506020534988AEC797A533701462",1)</v>
      </c>
    </row>
    <row r="79" ht="288.75" spans="1:8">
      <c r="A79" s="1" t="s">
        <v>314</v>
      </c>
      <c r="B79" s="1" t="s">
        <v>315</v>
      </c>
      <c r="C79" s="1" t="s">
        <v>37</v>
      </c>
      <c r="D79" s="1" t="s">
        <v>175</v>
      </c>
      <c r="E79" s="1" t="s">
        <v>316</v>
      </c>
      <c r="F79" s="1" t="s">
        <v>317</v>
      </c>
      <c r="G79" s="1" t="s">
        <v>260</v>
      </c>
      <c r="H79" t="str">
        <f>_xlfn.DISPIMG("ID_75E879D3741B419A967DEB0140065018",1)</f>
        <v>=DISPIMG("ID_75E879D3741B419A967DEB0140065018",1)</v>
      </c>
    </row>
    <row r="80" ht="289.4" spans="1:8">
      <c r="A80" s="1" t="s">
        <v>318</v>
      </c>
      <c r="B80" s="1" t="s">
        <v>319</v>
      </c>
      <c r="C80" s="1" t="s">
        <v>320</v>
      </c>
      <c r="D80" s="1" t="s">
        <v>11</v>
      </c>
      <c r="E80" s="1" t="s">
        <v>203</v>
      </c>
      <c r="F80" s="1" t="s">
        <v>321</v>
      </c>
      <c r="G80" s="1" t="s">
        <v>260</v>
      </c>
      <c r="H80" t="str">
        <f>_xlfn.DISPIMG("ID_C0C6962DBEED47339F852F9A90E2DC6F",1)</f>
        <v>=DISPIMG("ID_C0C6962DBEED47339F852F9A90E2DC6F",1)</v>
      </c>
    </row>
    <row r="81" ht="288.75" spans="1:8">
      <c r="A81" s="1" t="s">
        <v>322</v>
      </c>
      <c r="B81" s="1" t="s">
        <v>323</v>
      </c>
      <c r="C81" s="1" t="s">
        <v>324</v>
      </c>
      <c r="D81" s="1" t="s">
        <v>175</v>
      </c>
      <c r="E81" s="1" t="s">
        <v>28</v>
      </c>
      <c r="F81" s="1" t="s">
        <v>325</v>
      </c>
      <c r="G81" s="1" t="s">
        <v>260</v>
      </c>
      <c r="H81" t="str">
        <f>_xlfn.DISPIMG("ID_89D2B9D29B474F0690153F219FE390BD",1)</f>
        <v>=DISPIMG("ID_89D2B9D29B474F0690153F219FE390BD",1)</v>
      </c>
    </row>
    <row r="82" ht="289.4" spans="1:8">
      <c r="A82" s="1" t="s">
        <v>326</v>
      </c>
      <c r="B82" s="1" t="s">
        <v>31</v>
      </c>
      <c r="C82" s="1" t="s">
        <v>56</v>
      </c>
      <c r="D82" s="1" t="s">
        <v>11</v>
      </c>
      <c r="E82" s="1" t="s">
        <v>33</v>
      </c>
      <c r="F82" s="1" t="s">
        <v>327</v>
      </c>
      <c r="G82" s="1" t="s">
        <v>260</v>
      </c>
      <c r="H82" t="str">
        <f>_xlfn.DISPIMG("ID_D4228C5ABF644DAD9BE1BF9C0E412FC7",1)</f>
        <v>=DISPIMG("ID_D4228C5ABF644DAD9BE1BF9C0E412FC7",1)</v>
      </c>
    </row>
    <row r="83" ht="288.75" spans="1:8">
      <c r="A83" s="1" t="s">
        <v>328</v>
      </c>
      <c r="B83" s="1" t="s">
        <v>329</v>
      </c>
      <c r="C83" s="1" t="s">
        <v>330</v>
      </c>
      <c r="D83" s="1" t="s">
        <v>175</v>
      </c>
      <c r="E83" s="1" t="s">
        <v>226</v>
      </c>
      <c r="F83" s="1" t="s">
        <v>331</v>
      </c>
      <c r="G83" s="1" t="s">
        <v>260</v>
      </c>
      <c r="H83" t="str">
        <f>_xlfn.DISPIMG("ID_57A7BF380C2B4F0FA6F7A4E59D2C54C9",1)</f>
        <v>=DISPIMG("ID_57A7BF380C2B4F0FA6F7A4E59D2C54C9",1)</v>
      </c>
    </row>
    <row r="84" ht="289.4" spans="1:8">
      <c r="A84" s="1" t="s">
        <v>332</v>
      </c>
      <c r="B84" s="1" t="s">
        <v>191</v>
      </c>
      <c r="C84" s="1" t="s">
        <v>333</v>
      </c>
      <c r="D84" s="1" t="s">
        <v>11</v>
      </c>
      <c r="E84" s="1" t="s">
        <v>87</v>
      </c>
      <c r="F84" s="1" t="s">
        <v>334</v>
      </c>
      <c r="G84" s="1" t="s">
        <v>260</v>
      </c>
      <c r="H84" t="str">
        <f>_xlfn.DISPIMG("ID_4E1F31D2F7E944848E5AF67F4EA7A27C",1)</f>
        <v>=DISPIMG("ID_4E1F31D2F7E944848E5AF67F4EA7A27C",1)</v>
      </c>
    </row>
    <row r="85" ht="288.75" spans="1:8">
      <c r="A85" s="1" t="s">
        <v>335</v>
      </c>
      <c r="B85" s="1" t="s">
        <v>336</v>
      </c>
      <c r="C85" s="1" t="s">
        <v>153</v>
      </c>
      <c r="D85" s="1" t="s">
        <v>175</v>
      </c>
      <c r="E85" s="1" t="s">
        <v>154</v>
      </c>
      <c r="F85" s="1" t="s">
        <v>337</v>
      </c>
      <c r="G85" s="1" t="s">
        <v>338</v>
      </c>
      <c r="H85" t="str">
        <f>_xlfn.DISPIMG("ID_579BFC646FB8464E982EDAA7CAE86E69",1)</f>
        <v>=DISPIMG("ID_579BFC646FB8464E982EDAA7CAE86E69",1)</v>
      </c>
    </row>
    <row r="86" ht="288.75" spans="1:8">
      <c r="A86" s="1" t="s">
        <v>339</v>
      </c>
      <c r="B86" s="1" t="s">
        <v>340</v>
      </c>
      <c r="C86" s="1" t="s">
        <v>341</v>
      </c>
      <c r="D86" s="1" t="s">
        <v>175</v>
      </c>
      <c r="E86" s="1" t="s">
        <v>69</v>
      </c>
      <c r="F86" s="1" t="s">
        <v>342</v>
      </c>
      <c r="G86" s="1" t="s">
        <v>343</v>
      </c>
      <c r="H86" t="str">
        <f>_xlfn.DISPIMG("ID_825AEDFBA5F04171A623AF75A1AC9998",1)</f>
        <v>=DISPIMG("ID_825AEDFBA5F04171A623AF75A1AC9998",1)</v>
      </c>
    </row>
    <row r="87" ht="288.75" spans="1:8">
      <c r="A87" s="1" t="s">
        <v>344</v>
      </c>
      <c r="B87" s="1" t="s">
        <v>345</v>
      </c>
      <c r="C87" s="1" t="s">
        <v>346</v>
      </c>
      <c r="D87" s="1" t="s">
        <v>175</v>
      </c>
      <c r="E87" s="1" t="s">
        <v>347</v>
      </c>
      <c r="F87" s="1" t="s">
        <v>348</v>
      </c>
      <c r="G87" s="1" t="s">
        <v>343</v>
      </c>
      <c r="H87" t="str">
        <f>_xlfn.DISPIMG("ID_3821B4C9301D44EEA7A851F9EE15CFE0",1)</f>
        <v>=DISPIMG("ID_3821B4C9301D44EEA7A851F9EE15CFE0",1)</v>
      </c>
    </row>
    <row r="88" ht="288.75" spans="1:8">
      <c r="A88" s="1" t="s">
        <v>349</v>
      </c>
      <c r="B88" s="1" t="s">
        <v>350</v>
      </c>
      <c r="C88" s="1" t="s">
        <v>351</v>
      </c>
      <c r="D88" s="1" t="s">
        <v>175</v>
      </c>
      <c r="E88" s="1" t="s">
        <v>352</v>
      </c>
      <c r="F88" s="1" t="s">
        <v>353</v>
      </c>
      <c r="G88" s="1" t="s">
        <v>343</v>
      </c>
      <c r="H88" t="str">
        <f>_xlfn.DISPIMG("ID_47256FC440D6423096CF4370928C2E02",1)</f>
        <v>=DISPIMG("ID_47256FC440D6423096CF4370928C2E02",1)</v>
      </c>
    </row>
    <row r="89" ht="288.75" spans="1:8">
      <c r="A89" s="1" t="s">
        <v>354</v>
      </c>
      <c r="B89" s="1" t="s">
        <v>46</v>
      </c>
      <c r="C89" s="1" t="s">
        <v>355</v>
      </c>
      <c r="D89" s="1" t="s">
        <v>175</v>
      </c>
      <c r="E89" s="1" t="s">
        <v>48</v>
      </c>
      <c r="F89" s="1" t="s">
        <v>356</v>
      </c>
      <c r="G89" s="1" t="s">
        <v>343</v>
      </c>
      <c r="H89" t="str">
        <f>_xlfn.DISPIMG("ID_76706C5F5FBF4C238673565FB41FEBAA",1)</f>
        <v>=DISPIMG("ID_76706C5F5FBF4C238673565FB41FEBAA",1)</v>
      </c>
    </row>
    <row r="90" ht="289.4" spans="1:8">
      <c r="A90" s="1" t="s">
        <v>357</v>
      </c>
      <c r="B90" s="1" t="s">
        <v>358</v>
      </c>
      <c r="C90" s="1" t="s">
        <v>359</v>
      </c>
      <c r="D90" s="1" t="s">
        <v>11</v>
      </c>
      <c r="E90" s="1" t="s">
        <v>217</v>
      </c>
      <c r="F90" s="1" t="s">
        <v>360</v>
      </c>
      <c r="G90" s="1" t="s">
        <v>343</v>
      </c>
      <c r="H90" t="str">
        <f>_xlfn.DISPIMG("ID_1C24CDDB7FF4494BBAFDD5707280555F",1)</f>
        <v>=DISPIMG("ID_1C24CDDB7FF4494BBAFDD5707280555F",1)</v>
      </c>
    </row>
    <row r="91" ht="288.75" spans="1:8">
      <c r="A91" s="1" t="s">
        <v>361</v>
      </c>
      <c r="B91" s="1" t="s">
        <v>46</v>
      </c>
      <c r="C91" s="1" t="s">
        <v>362</v>
      </c>
      <c r="D91" s="1" t="s">
        <v>175</v>
      </c>
      <c r="E91" s="1" t="s">
        <v>48</v>
      </c>
      <c r="F91" s="1" t="s">
        <v>363</v>
      </c>
      <c r="G91" s="1" t="s">
        <v>343</v>
      </c>
      <c r="H91" t="str">
        <f>_xlfn.DISPIMG("ID_7C9FB4C21853452DA02767E1C834C4DD",1)</f>
        <v>=DISPIMG("ID_7C9FB4C21853452DA02767E1C834C4DD",1)</v>
      </c>
    </row>
    <row r="92" ht="288.75" spans="1:8">
      <c r="A92" s="1" t="s">
        <v>364</v>
      </c>
      <c r="B92" s="1" t="s">
        <v>16</v>
      </c>
      <c r="C92" s="1" t="s">
        <v>365</v>
      </c>
      <c r="D92" s="1" t="s">
        <v>175</v>
      </c>
      <c r="E92" s="1" t="s">
        <v>18</v>
      </c>
      <c r="F92" s="1" t="s">
        <v>366</v>
      </c>
      <c r="G92" s="1" t="s">
        <v>343</v>
      </c>
      <c r="H92" t="str">
        <f>_xlfn.DISPIMG("ID_A6B58AD1C6F644D78AE2534F1FE0DD3A",1)</f>
        <v>=DISPIMG("ID_A6B58AD1C6F644D78AE2534F1FE0DD3A",1)</v>
      </c>
    </row>
    <row r="93" ht="289.4" spans="1:8">
      <c r="A93" s="1" t="s">
        <v>367</v>
      </c>
      <c r="B93" s="1" t="s">
        <v>271</v>
      </c>
      <c r="C93" s="1" t="s">
        <v>368</v>
      </c>
      <c r="D93" s="1" t="s">
        <v>11</v>
      </c>
      <c r="E93" s="1" t="s">
        <v>273</v>
      </c>
      <c r="F93" s="1" t="s">
        <v>369</v>
      </c>
      <c r="G93" s="1" t="s">
        <v>343</v>
      </c>
      <c r="H93" t="str">
        <f>_xlfn.DISPIMG("ID_43421959722441D5A807F00B5081B1EE",1)</f>
        <v>=DISPIMG("ID_43421959722441D5A807F00B5081B1EE",1)</v>
      </c>
    </row>
    <row r="94" ht="288.75" spans="1:8">
      <c r="A94" s="1" t="s">
        <v>370</v>
      </c>
      <c r="B94" s="1" t="s">
        <v>371</v>
      </c>
      <c r="C94" s="1" t="s">
        <v>372</v>
      </c>
      <c r="D94" s="1" t="s">
        <v>11</v>
      </c>
      <c r="E94" s="1" t="s">
        <v>373</v>
      </c>
      <c r="F94" s="1" t="s">
        <v>374</v>
      </c>
      <c r="G94" s="1" t="s">
        <v>343</v>
      </c>
      <c r="H94" t="str">
        <f>_xlfn.DISPIMG("ID_48ECF13BD482477C8407FFDF704C2FA6",1)</f>
        <v>=DISPIMG("ID_48ECF13BD482477C8407FFDF704C2FA6",1)</v>
      </c>
    </row>
    <row r="95" ht="288.75" spans="1:8">
      <c r="A95" s="1" t="s">
        <v>375</v>
      </c>
      <c r="B95" s="1" t="s">
        <v>59</v>
      </c>
      <c r="C95" s="1" t="s">
        <v>376</v>
      </c>
      <c r="D95" s="1" t="s">
        <v>11</v>
      </c>
      <c r="E95" s="1" t="s">
        <v>377</v>
      </c>
      <c r="F95" s="1" t="s">
        <v>378</v>
      </c>
      <c r="G95" s="1" t="s">
        <v>343</v>
      </c>
      <c r="H95" t="str">
        <f>_xlfn.DISPIMG("ID_82AB53655BDE4276840D4FFCA5D8FAA9",1)</f>
        <v>=DISPIMG("ID_82AB53655BDE4276840D4FFCA5D8FAA9",1)</v>
      </c>
    </row>
    <row r="96" ht="288.75" spans="1:8">
      <c r="A96" s="1" t="s">
        <v>379</v>
      </c>
      <c r="B96" s="1" t="s">
        <v>290</v>
      </c>
      <c r="C96" s="1" t="s">
        <v>380</v>
      </c>
      <c r="D96" s="1" t="s">
        <v>175</v>
      </c>
      <c r="E96" s="1" t="s">
        <v>381</v>
      </c>
      <c r="F96" s="1" t="s">
        <v>382</v>
      </c>
      <c r="G96" s="1" t="s">
        <v>343</v>
      </c>
      <c r="H96" t="str">
        <f>_xlfn.DISPIMG("ID_3EFF9B0CD6DE43ADA17928285F4B4673",1)</f>
        <v>=DISPIMG("ID_3EFF9B0CD6DE43ADA17928285F4B4673",1)</v>
      </c>
    </row>
    <row r="97" ht="288.75" spans="1:8">
      <c r="A97" s="1" t="s">
        <v>383</v>
      </c>
      <c r="B97" s="1" t="s">
        <v>31</v>
      </c>
      <c r="C97" s="1" t="s">
        <v>384</v>
      </c>
      <c r="D97" s="1" t="s">
        <v>11</v>
      </c>
      <c r="E97" s="1" t="s">
        <v>373</v>
      </c>
      <c r="F97" s="1" t="s">
        <v>385</v>
      </c>
      <c r="G97" s="1" t="s">
        <v>343</v>
      </c>
      <c r="H97" t="str">
        <f>_xlfn.DISPIMG("ID_E3F749A12A56465BA1D2E3092244839E",1)</f>
        <v>=DISPIMG("ID_E3F749A12A56465BA1D2E3092244839E",1)</v>
      </c>
    </row>
    <row r="98" ht="288.75" spans="1:8">
      <c r="A98" s="1" t="s">
        <v>386</v>
      </c>
      <c r="B98" s="1" t="s">
        <v>148</v>
      </c>
      <c r="C98" s="1" t="s">
        <v>387</v>
      </c>
      <c r="D98" s="1" t="s">
        <v>11</v>
      </c>
      <c r="E98" s="1" t="s">
        <v>388</v>
      </c>
      <c r="F98" s="1" t="s">
        <v>389</v>
      </c>
      <c r="G98" s="1" t="s">
        <v>343</v>
      </c>
      <c r="H98" t="str">
        <f>_xlfn.DISPIMG("ID_F6B305AB66EC434AA2C01389D537C5CA",1)</f>
        <v>=DISPIMG("ID_F6B305AB66EC434AA2C01389D537C5CA",1)</v>
      </c>
    </row>
    <row r="99" ht="288.75" spans="1:8">
      <c r="A99" s="1" t="s">
        <v>390</v>
      </c>
      <c r="B99" s="1" t="s">
        <v>350</v>
      </c>
      <c r="C99" s="1" t="s">
        <v>391</v>
      </c>
      <c r="D99" s="1" t="s">
        <v>11</v>
      </c>
      <c r="E99" s="1" t="s">
        <v>110</v>
      </c>
      <c r="F99" s="1" t="s">
        <v>392</v>
      </c>
      <c r="G99" s="1" t="s">
        <v>343</v>
      </c>
      <c r="H99" t="str">
        <f>_xlfn.DISPIMG("ID_FA978EC00F9D4BDA88E855F05FE9A948",1)</f>
        <v>=DISPIMG("ID_FA978EC00F9D4BDA88E855F05FE9A948",1)</v>
      </c>
    </row>
    <row r="100" ht="288.75" spans="1:8">
      <c r="A100" s="1" t="s">
        <v>393</v>
      </c>
      <c r="B100" s="1" t="s">
        <v>195</v>
      </c>
      <c r="C100" s="1" t="s">
        <v>255</v>
      </c>
      <c r="D100" s="1" t="s">
        <v>11</v>
      </c>
      <c r="E100" s="1" t="s">
        <v>394</v>
      </c>
      <c r="F100" s="1" t="s">
        <v>395</v>
      </c>
      <c r="G100" s="1" t="s">
        <v>343</v>
      </c>
      <c r="H100" t="str">
        <f>_xlfn.DISPIMG("ID_0773D5E90F1C4DA08B4D319799613AFC",1)</f>
        <v>=DISPIMG("ID_0773D5E90F1C4DA08B4D319799613AFC",1)</v>
      </c>
    </row>
    <row r="101" ht="288.75" spans="1:8">
      <c r="A101" s="1" t="s">
        <v>396</v>
      </c>
      <c r="B101" s="1" t="s">
        <v>215</v>
      </c>
      <c r="C101" s="1" t="s">
        <v>216</v>
      </c>
      <c r="D101" s="1" t="s">
        <v>175</v>
      </c>
      <c r="E101" s="1" t="s">
        <v>183</v>
      </c>
      <c r="F101" s="1" t="s">
        <v>397</v>
      </c>
      <c r="G101" s="1" t="s">
        <v>343</v>
      </c>
      <c r="H101" t="str">
        <f>_xlfn.DISPIMG("ID_4F4F9E8BDE09413CB06938A44F8ED757",1)</f>
        <v>=DISPIMG("ID_4F4F9E8BDE09413CB06938A44F8ED757",1)</v>
      </c>
    </row>
    <row r="102" ht="288.75" spans="1:8">
      <c r="A102" s="1" t="s">
        <v>398</v>
      </c>
      <c r="B102" s="1" t="s">
        <v>201</v>
      </c>
      <c r="C102" s="1" t="s">
        <v>399</v>
      </c>
      <c r="D102" s="1" t="s">
        <v>175</v>
      </c>
      <c r="E102" s="1" t="s">
        <v>400</v>
      </c>
      <c r="F102" s="1" t="s">
        <v>401</v>
      </c>
      <c r="G102" s="1" t="s">
        <v>343</v>
      </c>
      <c r="H102" t="str">
        <f>_xlfn.DISPIMG("ID_4B416B1AED0047868BE30EAA3D7AF9EF",1)</f>
        <v>=DISPIMG("ID_4B416B1AED0047868BE30EAA3D7AF9EF",1)</v>
      </c>
    </row>
    <row r="103" ht="288.75" spans="1:8">
      <c r="A103" s="1" t="s">
        <v>402</v>
      </c>
      <c r="B103" s="1" t="s">
        <v>46</v>
      </c>
      <c r="C103" s="1" t="s">
        <v>403</v>
      </c>
      <c r="D103" s="1" t="s">
        <v>175</v>
      </c>
      <c r="E103" s="1" t="s">
        <v>404</v>
      </c>
      <c r="F103" s="1" t="s">
        <v>405</v>
      </c>
      <c r="G103" s="1" t="s">
        <v>343</v>
      </c>
      <c r="H103" t="str">
        <f>_xlfn.DISPIMG("ID_94E63CB121EB44B183CBA8C55398FF7A",1)</f>
        <v>=DISPIMG("ID_94E63CB121EB44B183CBA8C55398FF7A",1)</v>
      </c>
    </row>
    <row r="104" ht="288.75" spans="1:8">
      <c r="A104" s="1" t="s">
        <v>406</v>
      </c>
      <c r="B104" s="1" t="s">
        <v>407</v>
      </c>
      <c r="C104" s="1" t="s">
        <v>230</v>
      </c>
      <c r="D104" s="1" t="s">
        <v>11</v>
      </c>
      <c r="E104" s="1" t="s">
        <v>183</v>
      </c>
      <c r="F104" s="1" t="s">
        <v>408</v>
      </c>
      <c r="G104" s="1" t="s">
        <v>409</v>
      </c>
      <c r="H104" t="str">
        <f>_xlfn.DISPIMG("ID_C068D9E4CCA642DE96348D4C4590C367",1)</f>
        <v>=DISPIMG("ID_C068D9E4CCA642DE96348D4C4590C367",1)</v>
      </c>
    </row>
    <row r="105" ht="288.75" spans="1:8">
      <c r="A105" s="1" t="s">
        <v>410</v>
      </c>
      <c r="B105" s="1" t="s">
        <v>46</v>
      </c>
      <c r="C105" s="1" t="s">
        <v>124</v>
      </c>
      <c r="D105" s="1" t="s">
        <v>175</v>
      </c>
      <c r="E105" s="1" t="s">
        <v>404</v>
      </c>
      <c r="F105" s="1" t="s">
        <v>411</v>
      </c>
      <c r="G105" s="1" t="s">
        <v>412</v>
      </c>
      <c r="H105" t="str">
        <f>_xlfn.DISPIMG("ID_FA8F315B2B294A9D92026B23CD141E77",1)</f>
        <v>=DISPIMG("ID_FA8F315B2B294A9D92026B23CD141E77",1)</v>
      </c>
    </row>
    <row r="106" ht="288.75" spans="1:8">
      <c r="A106" s="1" t="s">
        <v>413</v>
      </c>
      <c r="B106" s="1" t="s">
        <v>285</v>
      </c>
      <c r="C106" s="1" t="s">
        <v>414</v>
      </c>
      <c r="D106" s="1" t="s">
        <v>175</v>
      </c>
      <c r="E106" s="1" t="s">
        <v>415</v>
      </c>
      <c r="F106" s="1" t="s">
        <v>416</v>
      </c>
      <c r="G106" s="1" t="s">
        <v>412</v>
      </c>
      <c r="H106" t="str">
        <f>_xlfn.DISPIMG("ID_C743DCFC0E1743EAAB5B6707C1C2A75A",1)</f>
        <v>=DISPIMG("ID_C743DCFC0E1743EAAB5B6707C1C2A75A",1)</v>
      </c>
    </row>
    <row r="107" ht="288.75" spans="1:8">
      <c r="A107" s="1" t="s">
        <v>417</v>
      </c>
      <c r="B107" s="1" t="s">
        <v>16</v>
      </c>
      <c r="C107" s="1" t="s">
        <v>418</v>
      </c>
      <c r="D107" s="1" t="s">
        <v>11</v>
      </c>
      <c r="E107" s="1" t="s">
        <v>388</v>
      </c>
      <c r="F107" s="1" t="s">
        <v>419</v>
      </c>
      <c r="G107" s="1" t="s">
        <v>412</v>
      </c>
      <c r="H107" t="str">
        <f>_xlfn.DISPIMG("ID_DA989F435E624C67A4FAA8FA4BFD2E83",1)</f>
        <v>=DISPIMG("ID_DA989F435E624C67A4FAA8FA4BFD2E83",1)</v>
      </c>
    </row>
    <row r="108" ht="288.75" spans="1:8">
      <c r="A108" s="1" t="s">
        <v>420</v>
      </c>
      <c r="B108" s="1" t="s">
        <v>9</v>
      </c>
      <c r="C108" s="1" t="s">
        <v>421</v>
      </c>
      <c r="D108" s="1" t="s">
        <v>175</v>
      </c>
      <c r="E108" s="1" t="s">
        <v>422</v>
      </c>
      <c r="F108" s="1" t="s">
        <v>423</v>
      </c>
      <c r="G108" s="1" t="s">
        <v>412</v>
      </c>
      <c r="H108" t="str">
        <f>_xlfn.DISPIMG("ID_A5C27869A3AC4E22B97AD26681A80DDA",1)</f>
        <v>=DISPIMG("ID_A5C27869A3AC4E22B97AD26681A80DDA",1)</v>
      </c>
    </row>
    <row r="109" ht="288.75" spans="1:8">
      <c r="A109" s="1" t="s">
        <v>424</v>
      </c>
      <c r="B109" s="1" t="s">
        <v>9</v>
      </c>
      <c r="C109" s="1" t="s">
        <v>238</v>
      </c>
      <c r="D109" s="1" t="s">
        <v>175</v>
      </c>
      <c r="E109" s="1" t="s">
        <v>422</v>
      </c>
      <c r="F109" s="1" t="s">
        <v>425</v>
      </c>
      <c r="G109" s="1" t="s">
        <v>412</v>
      </c>
      <c r="H109" t="str">
        <f>_xlfn.DISPIMG("ID_05204FE013414CE0AD9D836CEF6009BC",1)</f>
        <v>=DISPIMG("ID_05204FE013414CE0AD9D836CEF6009BC",1)</v>
      </c>
    </row>
    <row r="110" ht="286" spans="1:8">
      <c r="A110" s="1" t="s">
        <v>426</v>
      </c>
      <c r="B110" s="1" t="s">
        <v>350</v>
      </c>
      <c r="C110" s="1" t="s">
        <v>427</v>
      </c>
      <c r="D110" s="1" t="s">
        <v>175</v>
      </c>
      <c r="E110" s="1" t="s">
        <v>110</v>
      </c>
      <c r="F110" s="1" t="s">
        <v>428</v>
      </c>
      <c r="G110" s="1" t="s">
        <v>412</v>
      </c>
      <c r="H110" t="str">
        <f>_xlfn.DISPIMG("ID_7707FFFEF0A44C3A83B4EB0A8C42D0A6",1)</f>
        <v>=DISPIMG("ID_7707FFFEF0A44C3A83B4EB0A8C42D0A6",1)</v>
      </c>
    </row>
    <row r="111" ht="277.9" spans="1:8">
      <c r="A111" s="1" t="s">
        <v>429</v>
      </c>
      <c r="B111" s="1" t="s">
        <v>59</v>
      </c>
      <c r="C111" s="1" t="s">
        <v>430</v>
      </c>
      <c r="D111" s="1" t="s">
        <v>175</v>
      </c>
      <c r="E111" s="1" t="s">
        <v>377</v>
      </c>
      <c r="F111" s="1" t="s">
        <v>431</v>
      </c>
      <c r="G111" s="1" t="s">
        <v>412</v>
      </c>
      <c r="H111" t="str">
        <f>_xlfn.DISPIMG("ID_62C5C2452D06455E9AB5F819BE9EB944",1)</f>
        <v>=DISPIMG("ID_62C5C2452D06455E9AB5F819BE9EB944",1)</v>
      </c>
    </row>
  </sheetData>
  <autoFilter xmlns:etc="http://www.wps.cn/officeDocument/2017/etCustomData" ref="A1:H111" etc:filterBottomFollowUsedRange="0">
    <extLst/>
  </autoFilter>
  <pageMargins left="0.7" right="0.7"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订单详情</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2025-08-16T13:33:00Z</dcterms:created>
  <dcterms:modified xsi:type="dcterms:W3CDTF">2025-08-16T13:38:17Z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4B4B8D050D4043F0B8C137763C4D7044_12</vt:lpwstr>
  </property>
  <property fmtid="{D5CDD505-2E9C-101B-9397-08002B2CF9AE}" pid="3" name="KSOProductBuildVer">
    <vt:lpwstr>2052-12.1.0.21915</vt:lpwstr>
  </property>
</Properties>
</file>